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milenko\Documents\Milenko1\nastava15\sk_21_22\SP\"/>
    </mc:Choice>
  </mc:AlternateContent>
  <xr:revisionPtr revIDLastSave="0" documentId="13_ncr:1_{B3201C5F-9BBB-4E64-AF33-1A2734FC6901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C1" sheetId="24" r:id="rId1"/>
    <sheet name="D1" sheetId="25" r:id="rId2"/>
    <sheet name="C_predlog" sheetId="18" r:id="rId3"/>
    <sheet name="C_Zakljucne" sheetId="19" r:id="rId4"/>
    <sheet name="D_predlog" sheetId="20" r:id="rId5"/>
    <sheet name="D_Zakljucne" sheetId="21" r:id="rId6"/>
    <sheet name="Statistika" sheetId="22" r:id="rId7"/>
    <sheet name="My" sheetId="23" r:id="rId8"/>
    <sheet name="Bodovi" sheetId="27" r:id="rId9"/>
  </sheets>
  <definedNames>
    <definedName name="_xlnm._FilterDatabase" localSheetId="3" hidden="1">C_Zakljucne!$A$6:$F$43</definedName>
    <definedName name="_xlnm._FilterDatabase" localSheetId="5" hidden="1">D_Zakljucne!$A$6:$F$43</definedName>
    <definedName name="_xlnm._FilterDatabase" localSheetId="7" hidden="1">My!$A$3:$I$69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G11" i="24" l="1"/>
  <c r="AC11" i="24"/>
  <c r="AF11" i="24"/>
  <c r="AC65" i="24"/>
  <c r="AC61" i="24"/>
  <c r="AC59" i="24"/>
  <c r="AC57" i="24"/>
  <c r="AC51" i="24"/>
  <c r="AC45" i="24"/>
  <c r="AC43" i="24"/>
  <c r="AC41" i="24"/>
  <c r="AC37" i="24"/>
  <c r="AC35" i="24"/>
  <c r="AC33" i="24"/>
  <c r="AC31" i="24"/>
  <c r="AC30" i="24"/>
  <c r="AC28" i="24"/>
  <c r="AC24" i="24"/>
  <c r="AC20" i="24"/>
  <c r="AC18" i="24"/>
  <c r="AC16" i="24"/>
  <c r="AC12" i="24"/>
  <c r="AC10" i="24"/>
  <c r="AC6" i="24"/>
  <c r="AC4" i="24"/>
  <c r="AC2" i="24"/>
  <c r="D78" i="19"/>
  <c r="E78" i="19"/>
  <c r="E77" i="19"/>
  <c r="D77" i="19"/>
  <c r="I52" i="25"/>
  <c r="J52" i="25"/>
  <c r="B67" i="20" s="1"/>
  <c r="I53" i="25"/>
  <c r="J53" i="25"/>
  <c r="B68" i="20" s="1"/>
  <c r="J61" i="24"/>
  <c r="J62" i="24"/>
  <c r="J63" i="24"/>
  <c r="J64" i="24"/>
  <c r="J65" i="24"/>
  <c r="J66" i="24"/>
  <c r="J67" i="24"/>
  <c r="J68" i="24"/>
  <c r="J69" i="24"/>
  <c r="J70" i="24"/>
  <c r="J71" i="24"/>
  <c r="J72" i="24"/>
  <c r="I63" i="24"/>
  <c r="I64" i="24"/>
  <c r="I65" i="24"/>
  <c r="I66" i="24"/>
  <c r="I67" i="24"/>
  <c r="I68" i="24"/>
  <c r="I69" i="24"/>
  <c r="I70" i="24"/>
  <c r="I71" i="24"/>
  <c r="I72" i="24"/>
  <c r="AC3" i="24" l="1"/>
  <c r="AC5" i="24"/>
  <c r="AC9" i="24"/>
  <c r="AC13" i="24"/>
  <c r="AC17" i="24"/>
  <c r="AC19" i="24"/>
  <c r="AC23" i="24"/>
  <c r="AC25" i="24"/>
  <c r="AC29" i="24"/>
  <c r="AC32" i="24"/>
  <c r="AC36" i="24"/>
  <c r="AC38" i="24"/>
  <c r="AC40" i="24"/>
  <c r="AC44" i="24"/>
  <c r="AC46" i="24"/>
  <c r="AC48" i="24"/>
  <c r="AC50" i="24"/>
  <c r="AC52" i="24"/>
  <c r="AC56" i="24"/>
  <c r="AC58" i="24"/>
  <c r="AC60" i="24"/>
  <c r="AC66" i="24"/>
  <c r="AC68" i="24"/>
  <c r="AF3" i="24"/>
  <c r="AG3" i="24"/>
  <c r="AG30" i="24" l="1"/>
  <c r="AF30" i="24"/>
  <c r="AF28" i="24"/>
  <c r="AF24" i="24"/>
  <c r="AF20" i="24"/>
  <c r="AG18" i="24"/>
  <c r="AF18" i="24"/>
  <c r="AF16" i="24"/>
  <c r="AG14" i="24"/>
  <c r="AF12" i="24"/>
  <c r="AF10" i="24"/>
  <c r="AF6" i="24"/>
  <c r="AG4" i="24"/>
  <c r="AF4" i="24"/>
  <c r="AF2" i="24"/>
  <c r="AF61" i="24"/>
  <c r="AF57" i="24"/>
  <c r="AF51" i="24"/>
  <c r="AF45" i="24"/>
  <c r="AF43" i="24"/>
  <c r="AF41" i="24"/>
  <c r="AG37" i="24"/>
  <c r="AF37" i="24"/>
  <c r="AF35" i="24"/>
  <c r="AF33" i="24"/>
  <c r="AF31" i="24"/>
  <c r="AG68" i="24"/>
  <c r="AF68" i="24"/>
  <c r="AG66" i="24"/>
  <c r="AF66" i="24"/>
  <c r="AF60" i="24"/>
  <c r="AF58" i="24"/>
  <c r="AF52" i="24"/>
  <c r="AF50" i="24"/>
  <c r="AF48" i="24"/>
  <c r="AF46" i="24"/>
  <c r="AF44" i="24"/>
  <c r="AF38" i="24"/>
  <c r="AF36" i="24"/>
  <c r="AF32" i="24"/>
  <c r="AF29" i="24"/>
  <c r="AG25" i="24"/>
  <c r="AF25" i="24"/>
  <c r="AG23" i="24"/>
  <c r="AF23" i="24"/>
  <c r="AF19" i="24"/>
  <c r="AF17" i="24"/>
  <c r="AF13" i="24"/>
  <c r="AF9" i="24"/>
  <c r="AF5" i="24"/>
  <c r="AG59" i="24"/>
  <c r="AF59" i="24"/>
  <c r="D72" i="19"/>
  <c r="E72" i="19"/>
  <c r="D73" i="19"/>
  <c r="E73" i="19"/>
  <c r="D74" i="19"/>
  <c r="E74" i="19"/>
  <c r="D75" i="19"/>
  <c r="E75" i="19"/>
  <c r="D76" i="19"/>
  <c r="E76" i="19"/>
  <c r="T72" i="18"/>
  <c r="U72" i="18" s="1"/>
  <c r="F72" i="19" s="1"/>
  <c r="T73" i="18"/>
  <c r="U73" i="18" s="1"/>
  <c r="F73" i="19" s="1"/>
  <c r="T74" i="18"/>
  <c r="U74" i="18" s="1"/>
  <c r="F74" i="19" s="1"/>
  <c r="T75" i="18"/>
  <c r="U75" i="18" s="1"/>
  <c r="F75" i="19" s="1"/>
  <c r="T76" i="18"/>
  <c r="U76" i="18" s="1"/>
  <c r="F76" i="19" s="1"/>
  <c r="I57" i="24"/>
  <c r="A72" i="18" s="1"/>
  <c r="A72" i="19" s="1"/>
  <c r="J57" i="24"/>
  <c r="B72" i="18" s="1"/>
  <c r="B72" i="19" s="1"/>
  <c r="I58" i="24"/>
  <c r="A73" i="18" s="1"/>
  <c r="A73" i="19" s="1"/>
  <c r="J58" i="24"/>
  <c r="B73" i="18" s="1"/>
  <c r="B73" i="19" s="1"/>
  <c r="I59" i="24"/>
  <c r="A74" i="18" s="1"/>
  <c r="A74" i="19" s="1"/>
  <c r="J59" i="24"/>
  <c r="B74" i="18" s="1"/>
  <c r="B74" i="19" s="1"/>
  <c r="I60" i="24"/>
  <c r="A75" i="18" s="1"/>
  <c r="A75" i="19" s="1"/>
  <c r="J60" i="24"/>
  <c r="B75" i="18" s="1"/>
  <c r="B75" i="19" s="1"/>
  <c r="I61" i="24"/>
  <c r="A76" i="18" s="1"/>
  <c r="A76" i="19" s="1"/>
  <c r="B76" i="18"/>
  <c r="B76" i="19" s="1"/>
  <c r="I62" i="24"/>
  <c r="K71" i="27"/>
  <c r="K110" i="27" l="1"/>
  <c r="K109" i="27"/>
  <c r="K108" i="27"/>
  <c r="K107" i="27"/>
  <c r="K106" i="27"/>
  <c r="K105" i="27"/>
  <c r="K104" i="27"/>
  <c r="K103" i="27"/>
  <c r="K102" i="27"/>
  <c r="K101" i="27"/>
  <c r="K100" i="27"/>
  <c r="K99" i="27"/>
  <c r="K98" i="27"/>
  <c r="K97" i="27"/>
  <c r="K96" i="27"/>
  <c r="K95" i="27"/>
  <c r="K94" i="27"/>
  <c r="K93" i="27"/>
  <c r="K92" i="27"/>
  <c r="K91" i="27"/>
  <c r="K90" i="27"/>
  <c r="K89" i="27"/>
  <c r="K88" i="27"/>
  <c r="K87" i="27"/>
  <c r="K86" i="27"/>
  <c r="K85" i="27"/>
  <c r="K84" i="27"/>
  <c r="K83" i="27"/>
  <c r="K82" i="27"/>
  <c r="K81" i="27"/>
  <c r="K80" i="27"/>
  <c r="K79" i="27"/>
  <c r="K78" i="27"/>
  <c r="K77" i="27"/>
  <c r="K76" i="27"/>
  <c r="K75" i="27"/>
  <c r="K74" i="27"/>
  <c r="K73" i="27"/>
  <c r="K72" i="27"/>
  <c r="K70" i="27"/>
  <c r="K69" i="27"/>
  <c r="K68" i="27"/>
  <c r="K67" i="27"/>
  <c r="K66" i="27"/>
  <c r="K65" i="27"/>
  <c r="K64" i="27"/>
  <c r="K63" i="27"/>
  <c r="K62" i="27"/>
  <c r="K61" i="27"/>
  <c r="K60" i="27"/>
  <c r="K59" i="27"/>
  <c r="K58" i="27"/>
  <c r="K57" i="27"/>
  <c r="K56" i="27"/>
  <c r="K55" i="27"/>
  <c r="K54" i="27"/>
  <c r="K53" i="27"/>
  <c r="K52" i="27"/>
  <c r="K51" i="27"/>
  <c r="K50" i="27"/>
  <c r="K49" i="27"/>
  <c r="K48" i="27"/>
  <c r="K47" i="27"/>
  <c r="K46" i="27"/>
  <c r="K45" i="27"/>
  <c r="K44" i="27"/>
  <c r="K43" i="27"/>
  <c r="K42" i="27"/>
  <c r="K41" i="27"/>
  <c r="K40" i="27"/>
  <c r="K39" i="27"/>
  <c r="K38" i="27"/>
  <c r="K37" i="27"/>
  <c r="K36" i="27"/>
  <c r="K35" i="27"/>
  <c r="K34" i="27"/>
  <c r="K33" i="27"/>
  <c r="K32" i="27"/>
  <c r="K31" i="27"/>
  <c r="K30" i="27"/>
  <c r="K29" i="27"/>
  <c r="K28" i="27"/>
  <c r="K27" i="27"/>
  <c r="K26" i="27"/>
  <c r="K25" i="27"/>
  <c r="K24" i="27"/>
  <c r="K23" i="27"/>
  <c r="K22" i="27"/>
  <c r="K21" i="27"/>
  <c r="K20" i="27"/>
  <c r="K19" i="27"/>
  <c r="K18" i="27"/>
  <c r="K17" i="27"/>
  <c r="K16" i="27"/>
  <c r="K15" i="27"/>
  <c r="K14" i="27"/>
  <c r="K13" i="27"/>
  <c r="K12" i="27"/>
  <c r="K11" i="27"/>
  <c r="K10" i="27"/>
  <c r="K9" i="27"/>
  <c r="K8" i="27"/>
  <c r="K7" i="27"/>
  <c r="K6" i="27"/>
  <c r="K5" i="27"/>
  <c r="K4" i="27"/>
  <c r="K3" i="27"/>
  <c r="K2" i="27"/>
  <c r="D39" i="21" l="1"/>
  <c r="D40" i="21"/>
  <c r="D41" i="21"/>
  <c r="D42" i="21"/>
  <c r="D43" i="21"/>
  <c r="D44" i="21"/>
  <c r="D45" i="21"/>
  <c r="D46" i="21"/>
  <c r="D47" i="21"/>
  <c r="D48" i="21"/>
  <c r="D49" i="21"/>
  <c r="D50" i="21"/>
  <c r="D38" i="21"/>
  <c r="D39" i="19"/>
  <c r="D40" i="19"/>
  <c r="D41" i="19"/>
  <c r="D42" i="19"/>
  <c r="D43" i="19"/>
  <c r="D44" i="19"/>
  <c r="D45" i="19"/>
  <c r="D46" i="19"/>
  <c r="D47" i="19"/>
  <c r="D48" i="19"/>
  <c r="D49" i="19"/>
  <c r="D50" i="19"/>
  <c r="D38" i="19"/>
  <c r="D62" i="19"/>
  <c r="D63" i="19"/>
  <c r="D64" i="19"/>
  <c r="D65" i="19"/>
  <c r="D66" i="19"/>
  <c r="D67" i="19"/>
  <c r="D68" i="19"/>
  <c r="D69" i="19"/>
  <c r="D70" i="19"/>
  <c r="D71" i="19"/>
  <c r="D61" i="19"/>
  <c r="D60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9" i="19"/>
  <c r="D8" i="19"/>
  <c r="D60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31" i="21"/>
  <c r="D32" i="21"/>
  <c r="D33" i="21"/>
  <c r="D34" i="21"/>
  <c r="D35" i="21"/>
  <c r="D36" i="21"/>
  <c r="D37" i="21"/>
  <c r="D9" i="21"/>
  <c r="D8" i="21"/>
  <c r="J81" i="24"/>
  <c r="J82" i="24"/>
  <c r="C66" i="23"/>
  <c r="C65" i="23"/>
  <c r="C64" i="23"/>
  <c r="C63" i="23"/>
  <c r="T88" i="20"/>
  <c r="U88" i="20" s="1"/>
  <c r="D66" i="23"/>
  <c r="T87" i="20"/>
  <c r="U87" i="20" s="1"/>
  <c r="D65" i="23"/>
  <c r="T86" i="20"/>
  <c r="U86" i="20" s="1"/>
  <c r="D64" i="23"/>
  <c r="D63" i="23"/>
  <c r="B63" i="23"/>
  <c r="B86" i="20"/>
  <c r="B64" i="23"/>
  <c r="A87" i="20"/>
  <c r="A65" i="23"/>
  <c r="B87" i="20"/>
  <c r="B65" i="23"/>
  <c r="A88" i="20"/>
  <c r="A66" i="23"/>
  <c r="B88" i="20"/>
  <c r="B66" i="23"/>
  <c r="C62" i="23"/>
  <c r="D60" i="23"/>
  <c r="D61" i="23"/>
  <c r="D62" i="23"/>
  <c r="B61" i="23"/>
  <c r="B62" i="23"/>
  <c r="B55" i="23"/>
  <c r="A55" i="23"/>
  <c r="C60" i="23"/>
  <c r="I3" i="25"/>
  <c r="J3" i="25"/>
  <c r="I4" i="25"/>
  <c r="A10" i="20" s="1"/>
  <c r="A10" i="21" s="1"/>
  <c r="A6" i="23" s="1"/>
  <c r="J4" i="25"/>
  <c r="B10" i="20" s="1"/>
  <c r="B10" i="21" s="1"/>
  <c r="B6" i="23" s="1"/>
  <c r="I5" i="25"/>
  <c r="A11" i="20" s="1"/>
  <c r="A11" i="21" s="1"/>
  <c r="A7" i="23" s="1"/>
  <c r="J5" i="25"/>
  <c r="B11" i="20" s="1"/>
  <c r="B11" i="21" s="1"/>
  <c r="B7" i="23" s="1"/>
  <c r="I6" i="25"/>
  <c r="A12" i="20" s="1"/>
  <c r="A12" i="21" s="1"/>
  <c r="A8" i="23" s="1"/>
  <c r="J6" i="25"/>
  <c r="I7" i="25"/>
  <c r="A13" i="20" s="1"/>
  <c r="A13" i="21" s="1"/>
  <c r="A9" i="23" s="1"/>
  <c r="J7" i="25"/>
  <c r="B13" i="20" s="1"/>
  <c r="B13" i="21" s="1"/>
  <c r="B9" i="23" s="1"/>
  <c r="I8" i="25"/>
  <c r="J8" i="25"/>
  <c r="I9" i="25"/>
  <c r="A15" i="20" s="1"/>
  <c r="A15" i="21" s="1"/>
  <c r="A11" i="23" s="1"/>
  <c r="J9" i="25"/>
  <c r="B15" i="20" s="1"/>
  <c r="B15" i="21" s="1"/>
  <c r="B11" i="23" s="1"/>
  <c r="I10" i="25"/>
  <c r="A16" i="20" s="1"/>
  <c r="A16" i="21" s="1"/>
  <c r="A12" i="23" s="1"/>
  <c r="J10" i="25"/>
  <c r="B16" i="20" s="1"/>
  <c r="B16" i="21" s="1"/>
  <c r="B12" i="23" s="1"/>
  <c r="I11" i="25"/>
  <c r="A17" i="20" s="1"/>
  <c r="A17" i="21" s="1"/>
  <c r="A13" i="23" s="1"/>
  <c r="J11" i="25"/>
  <c r="I12" i="25"/>
  <c r="J12" i="25"/>
  <c r="I13" i="25"/>
  <c r="J13" i="25"/>
  <c r="I14" i="25"/>
  <c r="A20" i="20" s="1"/>
  <c r="A20" i="21" s="1"/>
  <c r="A16" i="23" s="1"/>
  <c r="J14" i="25"/>
  <c r="B20" i="20" s="1"/>
  <c r="B20" i="21" s="1"/>
  <c r="B16" i="23" s="1"/>
  <c r="I15" i="25"/>
  <c r="A21" i="20" s="1"/>
  <c r="A21" i="21" s="1"/>
  <c r="A17" i="23" s="1"/>
  <c r="J15" i="25"/>
  <c r="I16" i="25"/>
  <c r="A22" i="20" s="1"/>
  <c r="A22" i="21" s="1"/>
  <c r="A18" i="23" s="1"/>
  <c r="J16" i="25"/>
  <c r="I17" i="25"/>
  <c r="J17" i="25"/>
  <c r="I18" i="25"/>
  <c r="A24" i="20" s="1"/>
  <c r="A24" i="21" s="1"/>
  <c r="A20" i="23" s="1"/>
  <c r="J18" i="25"/>
  <c r="B24" i="20" s="1"/>
  <c r="B24" i="21" s="1"/>
  <c r="B20" i="23" s="1"/>
  <c r="I19" i="25"/>
  <c r="A25" i="20" s="1"/>
  <c r="A25" i="21" s="1"/>
  <c r="A21" i="23" s="1"/>
  <c r="J19" i="25"/>
  <c r="I20" i="25"/>
  <c r="A26" i="20" s="1"/>
  <c r="A26" i="21" s="1"/>
  <c r="A22" i="23" s="1"/>
  <c r="J20" i="25"/>
  <c r="I21" i="25"/>
  <c r="A27" i="20" s="1"/>
  <c r="A27" i="21" s="1"/>
  <c r="A23" i="23" s="1"/>
  <c r="J21" i="25"/>
  <c r="I22" i="25"/>
  <c r="J22" i="25"/>
  <c r="I23" i="25"/>
  <c r="A29" i="20" s="1"/>
  <c r="A29" i="21" s="1"/>
  <c r="A25" i="23" s="1"/>
  <c r="J23" i="25"/>
  <c r="B29" i="20" s="1"/>
  <c r="B29" i="21" s="1"/>
  <c r="B25" i="23" s="1"/>
  <c r="I24" i="25"/>
  <c r="A30" i="20" s="1"/>
  <c r="A30" i="21" s="1"/>
  <c r="A26" i="23" s="1"/>
  <c r="J24" i="25"/>
  <c r="I25" i="25"/>
  <c r="A31" i="20" s="1"/>
  <c r="A31" i="21" s="1"/>
  <c r="A27" i="23" s="1"/>
  <c r="J25" i="25"/>
  <c r="B31" i="20" s="1"/>
  <c r="B31" i="21" s="1"/>
  <c r="B27" i="23" s="1"/>
  <c r="I26" i="25"/>
  <c r="A32" i="20" s="1"/>
  <c r="A32" i="21" s="1"/>
  <c r="A28" i="23" s="1"/>
  <c r="J26" i="25"/>
  <c r="I27" i="25"/>
  <c r="J27" i="25"/>
  <c r="I28" i="25"/>
  <c r="A34" i="20" s="1"/>
  <c r="A34" i="21" s="1"/>
  <c r="A30" i="23" s="1"/>
  <c r="J28" i="25"/>
  <c r="I29" i="25"/>
  <c r="A35" i="20" s="1"/>
  <c r="A35" i="21" s="1"/>
  <c r="A31" i="23" s="1"/>
  <c r="J29" i="25"/>
  <c r="I30" i="25"/>
  <c r="A36" i="20" s="1"/>
  <c r="A36" i="21" s="1"/>
  <c r="A32" i="23" s="1"/>
  <c r="J30" i="25"/>
  <c r="I31" i="25"/>
  <c r="A37" i="20" s="1"/>
  <c r="A37" i="21" s="1"/>
  <c r="A33" i="23" s="1"/>
  <c r="J31" i="25"/>
  <c r="I32" i="25"/>
  <c r="A47" i="20" s="1"/>
  <c r="A38" i="21" s="1"/>
  <c r="A34" i="23" s="1"/>
  <c r="J32" i="25"/>
  <c r="B47" i="20"/>
  <c r="B38" i="21" s="1"/>
  <c r="B34" i="23" s="1"/>
  <c r="I33" i="25"/>
  <c r="J33" i="25"/>
  <c r="B48" i="20" s="1"/>
  <c r="B39" i="21" s="1"/>
  <c r="B35" i="23" s="1"/>
  <c r="I34" i="25"/>
  <c r="A49" i="20" s="1"/>
  <c r="A40" i="21" s="1"/>
  <c r="A36" i="23" s="1"/>
  <c r="J34" i="25"/>
  <c r="B49" i="20" s="1"/>
  <c r="B40" i="21" s="1"/>
  <c r="B36" i="23" s="1"/>
  <c r="I35" i="25"/>
  <c r="J35" i="25"/>
  <c r="B50" i="20" s="1"/>
  <c r="B41" i="21" s="1"/>
  <c r="B37" i="23" s="1"/>
  <c r="I36" i="25"/>
  <c r="A51" i="20" s="1"/>
  <c r="A42" i="21" s="1"/>
  <c r="A38" i="23" s="1"/>
  <c r="J36" i="25"/>
  <c r="B51" i="20" s="1"/>
  <c r="B42" i="21" s="1"/>
  <c r="B38" i="23" s="1"/>
  <c r="I37" i="25"/>
  <c r="A52" i="20" s="1"/>
  <c r="A43" i="21" s="1"/>
  <c r="A39" i="23" s="1"/>
  <c r="J37" i="25"/>
  <c r="B52" i="20" s="1"/>
  <c r="B43" i="21" s="1"/>
  <c r="B39" i="23" s="1"/>
  <c r="I38" i="25"/>
  <c r="A53" i="20" s="1"/>
  <c r="A44" i="21" s="1"/>
  <c r="A40" i="23" s="1"/>
  <c r="J38" i="25"/>
  <c r="B53" i="20" s="1"/>
  <c r="B44" i="21" s="1"/>
  <c r="B40" i="23" s="1"/>
  <c r="I39" i="25"/>
  <c r="A54" i="20" s="1"/>
  <c r="A45" i="21" s="1"/>
  <c r="A41" i="23" s="1"/>
  <c r="J39" i="25"/>
  <c r="B54" i="20" s="1"/>
  <c r="B45" i="21" s="1"/>
  <c r="B41" i="23" s="1"/>
  <c r="I40" i="25"/>
  <c r="J40" i="25"/>
  <c r="B55" i="20" s="1"/>
  <c r="B46" i="21" s="1"/>
  <c r="B42" i="23" s="1"/>
  <c r="I41" i="25"/>
  <c r="A56" i="20" s="1"/>
  <c r="A47" i="21" s="1"/>
  <c r="A43" i="23" s="1"/>
  <c r="J41" i="25"/>
  <c r="B56" i="20" s="1"/>
  <c r="B47" i="21" s="1"/>
  <c r="B43" i="23" s="1"/>
  <c r="I42" i="25"/>
  <c r="A57" i="20" s="1"/>
  <c r="A48" i="21" s="1"/>
  <c r="A44" i="23" s="1"/>
  <c r="J42" i="25"/>
  <c r="B57" i="20" s="1"/>
  <c r="B48" i="21" s="1"/>
  <c r="B44" i="23" s="1"/>
  <c r="I43" i="25"/>
  <c r="A58" i="20" s="1"/>
  <c r="A49" i="21" s="1"/>
  <c r="A45" i="23" s="1"/>
  <c r="J43" i="25"/>
  <c r="B58" i="20" s="1"/>
  <c r="B49" i="21" s="1"/>
  <c r="B45" i="23" s="1"/>
  <c r="I44" i="25"/>
  <c r="A59" i="20" s="1"/>
  <c r="A50" i="21" s="1"/>
  <c r="A46" i="23" s="1"/>
  <c r="J44" i="25"/>
  <c r="B59" i="20" s="1"/>
  <c r="B50" i="21" s="1"/>
  <c r="B46" i="23" s="1"/>
  <c r="I45" i="25"/>
  <c r="A60" i="20" s="1"/>
  <c r="A60" i="21" s="1"/>
  <c r="A47" i="23" s="1"/>
  <c r="J45" i="25"/>
  <c r="B60" i="20" s="1"/>
  <c r="B60" i="21" s="1"/>
  <c r="B47" i="23" s="1"/>
  <c r="I46" i="25"/>
  <c r="J46" i="25"/>
  <c r="B61" i="20" s="1"/>
  <c r="B48" i="23" s="1"/>
  <c r="I47" i="25"/>
  <c r="A49" i="23" s="1"/>
  <c r="J47" i="25"/>
  <c r="B62" i="20" s="1"/>
  <c r="B49" i="23" s="1"/>
  <c r="I48" i="25"/>
  <c r="A50" i="23" s="1"/>
  <c r="J48" i="25"/>
  <c r="B63" i="20" s="1"/>
  <c r="B50" i="23" s="1"/>
  <c r="I49" i="25"/>
  <c r="A51" i="23" s="1"/>
  <c r="J49" i="25"/>
  <c r="B64" i="20" s="1"/>
  <c r="B51" i="23" s="1"/>
  <c r="I50" i="25"/>
  <c r="A52" i="23" s="1"/>
  <c r="J50" i="25"/>
  <c r="B65" i="20" s="1"/>
  <c r="B52" i="23" s="1"/>
  <c r="I51" i="25"/>
  <c r="A53" i="23" s="1"/>
  <c r="J51" i="25"/>
  <c r="B66" i="20" s="1"/>
  <c r="B53" i="23" s="1"/>
  <c r="A54" i="23"/>
  <c r="B54" i="23"/>
  <c r="A56" i="23"/>
  <c r="B56" i="23"/>
  <c r="B57" i="23"/>
  <c r="B58" i="23"/>
  <c r="B59" i="23"/>
  <c r="A60" i="23"/>
  <c r="B60" i="23"/>
  <c r="J2" i="25"/>
  <c r="I2" i="25"/>
  <c r="A8" i="20" s="1"/>
  <c r="A8" i="21" s="1"/>
  <c r="A4" i="23" s="1"/>
  <c r="I3" i="24"/>
  <c r="A9" i="18" s="1"/>
  <c r="A9" i="19" s="1"/>
  <c r="F5" i="23" s="1"/>
  <c r="J3" i="24"/>
  <c r="B9" i="18" s="1"/>
  <c r="B9" i="19" s="1"/>
  <c r="G5" i="23" s="1"/>
  <c r="I4" i="24"/>
  <c r="A10" i="18" s="1"/>
  <c r="A10" i="19" s="1"/>
  <c r="F6" i="23" s="1"/>
  <c r="J4" i="24"/>
  <c r="B10" i="18" s="1"/>
  <c r="B10" i="19" s="1"/>
  <c r="G6" i="23" s="1"/>
  <c r="I5" i="24"/>
  <c r="A11" i="18" s="1"/>
  <c r="A11" i="19" s="1"/>
  <c r="F7" i="23" s="1"/>
  <c r="J5" i="24"/>
  <c r="B11" i="18" s="1"/>
  <c r="B11" i="19" s="1"/>
  <c r="G7" i="23" s="1"/>
  <c r="I6" i="24"/>
  <c r="A12" i="18" s="1"/>
  <c r="A12" i="19" s="1"/>
  <c r="F8" i="23" s="1"/>
  <c r="J6" i="24"/>
  <c r="I7" i="24"/>
  <c r="A13" i="18" s="1"/>
  <c r="A13" i="19" s="1"/>
  <c r="F9" i="23" s="1"/>
  <c r="J7" i="24"/>
  <c r="B13" i="18" s="1"/>
  <c r="B13" i="19" s="1"/>
  <c r="G9" i="23" s="1"/>
  <c r="I8" i="24"/>
  <c r="A14" i="18" s="1"/>
  <c r="A14" i="19" s="1"/>
  <c r="F10" i="23" s="1"/>
  <c r="J8" i="24"/>
  <c r="B14" i="18" s="1"/>
  <c r="B14" i="19" s="1"/>
  <c r="G10" i="23" s="1"/>
  <c r="I9" i="24"/>
  <c r="A15" i="18" s="1"/>
  <c r="A15" i="19" s="1"/>
  <c r="F11" i="23" s="1"/>
  <c r="J9" i="24"/>
  <c r="B15" i="18" s="1"/>
  <c r="B15" i="19" s="1"/>
  <c r="G11" i="23" s="1"/>
  <c r="I10" i="24"/>
  <c r="A16" i="18" s="1"/>
  <c r="A16" i="19" s="1"/>
  <c r="F12" i="23" s="1"/>
  <c r="J10" i="24"/>
  <c r="B16" i="18" s="1"/>
  <c r="B16" i="19" s="1"/>
  <c r="G12" i="23" s="1"/>
  <c r="I11" i="24"/>
  <c r="A17" i="18" s="1"/>
  <c r="A17" i="19" s="1"/>
  <c r="F13" i="23" s="1"/>
  <c r="J11" i="24"/>
  <c r="I12" i="24"/>
  <c r="A18" i="18" s="1"/>
  <c r="A18" i="19" s="1"/>
  <c r="F14" i="23" s="1"/>
  <c r="J12" i="24"/>
  <c r="B18" i="18" s="1"/>
  <c r="B18" i="19" s="1"/>
  <c r="G14" i="23" s="1"/>
  <c r="I13" i="24"/>
  <c r="A19" i="18" s="1"/>
  <c r="A19" i="19" s="1"/>
  <c r="F15" i="23" s="1"/>
  <c r="J13" i="24"/>
  <c r="B19" i="18" s="1"/>
  <c r="B19" i="19" s="1"/>
  <c r="G15" i="23" s="1"/>
  <c r="I14" i="24"/>
  <c r="A20" i="18" s="1"/>
  <c r="A20" i="19" s="1"/>
  <c r="F16" i="23" s="1"/>
  <c r="J14" i="24"/>
  <c r="I15" i="24"/>
  <c r="A21" i="18" s="1"/>
  <c r="A21" i="19" s="1"/>
  <c r="F17" i="23" s="1"/>
  <c r="J15" i="24"/>
  <c r="B21" i="18" s="1"/>
  <c r="B21" i="19" s="1"/>
  <c r="G17" i="23" s="1"/>
  <c r="I16" i="24"/>
  <c r="A22" i="18" s="1"/>
  <c r="A22" i="19" s="1"/>
  <c r="F18" i="23" s="1"/>
  <c r="J16" i="24"/>
  <c r="I17" i="24"/>
  <c r="A23" i="18" s="1"/>
  <c r="A23" i="19" s="1"/>
  <c r="F19" i="23" s="1"/>
  <c r="J17" i="24"/>
  <c r="B23" i="18" s="1"/>
  <c r="B23" i="19" s="1"/>
  <c r="G19" i="23" s="1"/>
  <c r="I18" i="24"/>
  <c r="A24" i="18" s="1"/>
  <c r="A24" i="19" s="1"/>
  <c r="F20" i="23" s="1"/>
  <c r="J18" i="24"/>
  <c r="B24" i="18" s="1"/>
  <c r="B24" i="19" s="1"/>
  <c r="G20" i="23" s="1"/>
  <c r="I19" i="24"/>
  <c r="A25" i="18" s="1"/>
  <c r="A25" i="19" s="1"/>
  <c r="F21" i="23" s="1"/>
  <c r="J19" i="24"/>
  <c r="I20" i="24"/>
  <c r="A26" i="18" s="1"/>
  <c r="A26" i="19" s="1"/>
  <c r="F22" i="23" s="1"/>
  <c r="J20" i="24"/>
  <c r="I21" i="24"/>
  <c r="A27" i="18" s="1"/>
  <c r="A27" i="19" s="1"/>
  <c r="F23" i="23" s="1"/>
  <c r="J21" i="24"/>
  <c r="B27" i="18" s="1"/>
  <c r="B27" i="19" s="1"/>
  <c r="G23" i="23" s="1"/>
  <c r="I22" i="24"/>
  <c r="A28" i="18" s="1"/>
  <c r="A28" i="19" s="1"/>
  <c r="F24" i="23" s="1"/>
  <c r="J22" i="24"/>
  <c r="I23" i="24"/>
  <c r="A29" i="18" s="1"/>
  <c r="A29" i="19" s="1"/>
  <c r="F25" i="23" s="1"/>
  <c r="J23" i="24"/>
  <c r="B29" i="18" s="1"/>
  <c r="B29" i="19" s="1"/>
  <c r="G25" i="23" s="1"/>
  <c r="I24" i="24"/>
  <c r="A30" i="18" s="1"/>
  <c r="A30" i="19" s="1"/>
  <c r="F26" i="23" s="1"/>
  <c r="J24" i="24"/>
  <c r="B30" i="18" s="1"/>
  <c r="B30" i="19" s="1"/>
  <c r="G26" i="23" s="1"/>
  <c r="I25" i="24"/>
  <c r="A31" i="18" s="1"/>
  <c r="A31" i="19" s="1"/>
  <c r="F27" i="23" s="1"/>
  <c r="J25" i="24"/>
  <c r="B31" i="18" s="1"/>
  <c r="B31" i="19" s="1"/>
  <c r="G27" i="23" s="1"/>
  <c r="I26" i="24"/>
  <c r="A32" i="18" s="1"/>
  <c r="A32" i="19" s="1"/>
  <c r="F28" i="23" s="1"/>
  <c r="J26" i="24"/>
  <c r="B32" i="18" s="1"/>
  <c r="B32" i="19" s="1"/>
  <c r="G28" i="23" s="1"/>
  <c r="I27" i="24"/>
  <c r="A33" i="18" s="1"/>
  <c r="A33" i="19" s="1"/>
  <c r="F29" i="23" s="1"/>
  <c r="J27" i="24"/>
  <c r="B33" i="18" s="1"/>
  <c r="B33" i="19" s="1"/>
  <c r="G29" i="23" s="1"/>
  <c r="I28" i="24"/>
  <c r="A34" i="18" s="1"/>
  <c r="A34" i="19" s="1"/>
  <c r="F30" i="23" s="1"/>
  <c r="J28" i="24"/>
  <c r="B34" i="18" s="1"/>
  <c r="B34" i="19" s="1"/>
  <c r="G30" i="23" s="1"/>
  <c r="I29" i="24"/>
  <c r="A35" i="18" s="1"/>
  <c r="A35" i="19" s="1"/>
  <c r="F31" i="23" s="1"/>
  <c r="J29" i="24"/>
  <c r="B35" i="18" s="1"/>
  <c r="B35" i="19" s="1"/>
  <c r="G31" i="23" s="1"/>
  <c r="I30" i="24"/>
  <c r="A36" i="18" s="1"/>
  <c r="A36" i="19" s="1"/>
  <c r="F32" i="23" s="1"/>
  <c r="J30" i="24"/>
  <c r="I31" i="24"/>
  <c r="A37" i="18" s="1"/>
  <c r="A37" i="19" s="1"/>
  <c r="F33" i="23" s="1"/>
  <c r="J31" i="24"/>
  <c r="B37" i="18" s="1"/>
  <c r="B37" i="19" s="1"/>
  <c r="G33" i="23" s="1"/>
  <c r="I32" i="24"/>
  <c r="A47" i="18" s="1"/>
  <c r="A38" i="19" s="1"/>
  <c r="F34" i="23" s="1"/>
  <c r="J32" i="24"/>
  <c r="B47" i="18" s="1"/>
  <c r="B38" i="19" s="1"/>
  <c r="G34" i="23" s="1"/>
  <c r="I33" i="24"/>
  <c r="A48" i="18" s="1"/>
  <c r="A39" i="19" s="1"/>
  <c r="F35" i="23" s="1"/>
  <c r="J33" i="24"/>
  <c r="B48" i="18" s="1"/>
  <c r="B39" i="19" s="1"/>
  <c r="G35" i="23" s="1"/>
  <c r="I34" i="24"/>
  <c r="A49" i="18" s="1"/>
  <c r="A40" i="19" s="1"/>
  <c r="F36" i="23" s="1"/>
  <c r="J34" i="24"/>
  <c r="B49" i="18" s="1"/>
  <c r="B40" i="19" s="1"/>
  <c r="G36" i="23" s="1"/>
  <c r="I35" i="24"/>
  <c r="A50" i="18" s="1"/>
  <c r="A41" i="19" s="1"/>
  <c r="F37" i="23" s="1"/>
  <c r="J35" i="24"/>
  <c r="B50" i="18" s="1"/>
  <c r="B41" i="19" s="1"/>
  <c r="G37" i="23" s="1"/>
  <c r="I36" i="24"/>
  <c r="A51" i="18" s="1"/>
  <c r="A42" i="19" s="1"/>
  <c r="F38" i="23" s="1"/>
  <c r="J36" i="24"/>
  <c r="B51" i="18" s="1"/>
  <c r="B42" i="19" s="1"/>
  <c r="G38" i="23" s="1"/>
  <c r="I37" i="24"/>
  <c r="A52" i="18" s="1"/>
  <c r="A43" i="19" s="1"/>
  <c r="F39" i="23" s="1"/>
  <c r="J37" i="24"/>
  <c r="B52" i="18" s="1"/>
  <c r="B43" i="19" s="1"/>
  <c r="G39" i="23" s="1"/>
  <c r="I38" i="24"/>
  <c r="A53" i="18" s="1"/>
  <c r="A44" i="19" s="1"/>
  <c r="F40" i="23" s="1"/>
  <c r="J38" i="24"/>
  <c r="B53" i="18" s="1"/>
  <c r="B44" i="19" s="1"/>
  <c r="G40" i="23" s="1"/>
  <c r="I39" i="24"/>
  <c r="A54" i="18" s="1"/>
  <c r="A45" i="19" s="1"/>
  <c r="F41" i="23" s="1"/>
  <c r="J39" i="24"/>
  <c r="I40" i="24"/>
  <c r="A55" i="18" s="1"/>
  <c r="A46" i="19" s="1"/>
  <c r="F42" i="23" s="1"/>
  <c r="J40" i="24"/>
  <c r="B55" i="18" s="1"/>
  <c r="B46" i="19" s="1"/>
  <c r="G42" i="23" s="1"/>
  <c r="I41" i="24"/>
  <c r="A56" i="18" s="1"/>
  <c r="A47" i="19" s="1"/>
  <c r="F43" i="23" s="1"/>
  <c r="J41" i="24"/>
  <c r="B56" i="18" s="1"/>
  <c r="B47" i="19" s="1"/>
  <c r="G43" i="23" s="1"/>
  <c r="I42" i="24"/>
  <c r="A57" i="18" s="1"/>
  <c r="A48" i="19" s="1"/>
  <c r="F44" i="23" s="1"/>
  <c r="J42" i="24"/>
  <c r="B57" i="18" s="1"/>
  <c r="B48" i="19" s="1"/>
  <c r="G44" i="23" s="1"/>
  <c r="I43" i="24"/>
  <c r="A58" i="18" s="1"/>
  <c r="A49" i="19" s="1"/>
  <c r="F45" i="23" s="1"/>
  <c r="J43" i="24"/>
  <c r="B58" i="18" s="1"/>
  <c r="B49" i="19" s="1"/>
  <c r="G45" i="23" s="1"/>
  <c r="I44" i="24"/>
  <c r="A59" i="18" s="1"/>
  <c r="A50" i="19" s="1"/>
  <c r="F46" i="23" s="1"/>
  <c r="J44" i="24"/>
  <c r="B59" i="18" s="1"/>
  <c r="B50" i="19" s="1"/>
  <c r="G46" i="23" s="1"/>
  <c r="I45" i="24"/>
  <c r="A60" i="18" s="1"/>
  <c r="A60" i="19" s="1"/>
  <c r="F47" i="23" s="1"/>
  <c r="J45" i="24"/>
  <c r="B60" i="18" s="1"/>
  <c r="B60" i="19" s="1"/>
  <c r="G47" i="23" s="1"/>
  <c r="I46" i="24"/>
  <c r="A61" i="18" s="1"/>
  <c r="A61" i="19" s="1"/>
  <c r="F48" i="23" s="1"/>
  <c r="J46" i="24"/>
  <c r="B61" i="18" s="1"/>
  <c r="B61" i="19" s="1"/>
  <c r="G48" i="23" s="1"/>
  <c r="I47" i="24"/>
  <c r="A62" i="18" s="1"/>
  <c r="A62" i="19" s="1"/>
  <c r="F49" i="23" s="1"/>
  <c r="J47" i="24"/>
  <c r="B62" i="18" s="1"/>
  <c r="B62" i="19" s="1"/>
  <c r="G49" i="23" s="1"/>
  <c r="I48" i="24"/>
  <c r="A63" i="18" s="1"/>
  <c r="A63" i="19" s="1"/>
  <c r="F50" i="23" s="1"/>
  <c r="J48" i="24"/>
  <c r="B63" i="18" s="1"/>
  <c r="B63" i="19" s="1"/>
  <c r="G50" i="23" s="1"/>
  <c r="I49" i="24"/>
  <c r="A64" i="18" s="1"/>
  <c r="A64" i="19" s="1"/>
  <c r="F51" i="23" s="1"/>
  <c r="J49" i="24"/>
  <c r="I50" i="24"/>
  <c r="A65" i="18" s="1"/>
  <c r="A65" i="19" s="1"/>
  <c r="F52" i="23" s="1"/>
  <c r="J50" i="24"/>
  <c r="B65" i="18" s="1"/>
  <c r="B65" i="19" s="1"/>
  <c r="G52" i="23" s="1"/>
  <c r="I51" i="24"/>
  <c r="A66" i="18" s="1"/>
  <c r="A66" i="19" s="1"/>
  <c r="F53" i="23" s="1"/>
  <c r="J51" i="24"/>
  <c r="I52" i="24"/>
  <c r="A67" i="18" s="1"/>
  <c r="A67" i="19" s="1"/>
  <c r="F54" i="23" s="1"/>
  <c r="J52" i="24"/>
  <c r="B67" i="18" s="1"/>
  <c r="B67" i="19" s="1"/>
  <c r="G54" i="23" s="1"/>
  <c r="I53" i="24"/>
  <c r="A68" i="18" s="1"/>
  <c r="A68" i="19" s="1"/>
  <c r="F55" i="23" s="1"/>
  <c r="J53" i="24"/>
  <c r="B68" i="18" s="1"/>
  <c r="B68" i="19" s="1"/>
  <c r="G55" i="23" s="1"/>
  <c r="I54" i="24"/>
  <c r="A69" i="18" s="1"/>
  <c r="A69" i="19" s="1"/>
  <c r="F56" i="23" s="1"/>
  <c r="J54" i="24"/>
  <c r="B69" i="18" s="1"/>
  <c r="B69" i="19" s="1"/>
  <c r="G56" i="23" s="1"/>
  <c r="I55" i="24"/>
  <c r="A70" i="18" s="1"/>
  <c r="A70" i="19" s="1"/>
  <c r="F57" i="23" s="1"/>
  <c r="J55" i="24"/>
  <c r="B70" i="18" s="1"/>
  <c r="B70" i="19" s="1"/>
  <c r="G57" i="23" s="1"/>
  <c r="I56" i="24"/>
  <c r="A71" i="18" s="1"/>
  <c r="A71" i="19" s="1"/>
  <c r="F58" i="23" s="1"/>
  <c r="J56" i="24"/>
  <c r="F60" i="23"/>
  <c r="F62" i="23"/>
  <c r="A86" i="18"/>
  <c r="A77" i="19" s="1"/>
  <c r="F64" i="23"/>
  <c r="F68" i="23"/>
  <c r="J73" i="24"/>
  <c r="J74" i="24"/>
  <c r="J75" i="24"/>
  <c r="J76" i="24"/>
  <c r="J77" i="24"/>
  <c r="J78" i="24"/>
  <c r="J79" i="24"/>
  <c r="J80" i="24"/>
  <c r="J2" i="24"/>
  <c r="B8" i="18" s="1"/>
  <c r="B8" i="19" s="1"/>
  <c r="G4" i="23" s="1"/>
  <c r="I2" i="24"/>
  <c r="A8" i="18" s="1"/>
  <c r="A8" i="19" s="1"/>
  <c r="F4" i="23" s="1"/>
  <c r="A25" i="22"/>
  <c r="A12" i="22"/>
  <c r="A7" i="22"/>
  <c r="B3" i="23"/>
  <c r="G3" i="23"/>
  <c r="D50" i="23"/>
  <c r="D51" i="23"/>
  <c r="D52" i="23"/>
  <c r="D53" i="23"/>
  <c r="D54" i="23"/>
  <c r="D55" i="23"/>
  <c r="D56" i="23"/>
  <c r="D57" i="23"/>
  <c r="D59" i="23"/>
  <c r="C52" i="23"/>
  <c r="C53" i="23"/>
  <c r="C58" i="23"/>
  <c r="C59" i="23"/>
  <c r="E60" i="21"/>
  <c r="E50" i="21"/>
  <c r="E49" i="21"/>
  <c r="E48" i="21"/>
  <c r="E47" i="21"/>
  <c r="E46" i="21"/>
  <c r="C42" i="23" s="1"/>
  <c r="E45" i="21"/>
  <c r="E44" i="21"/>
  <c r="C40" i="23" s="1"/>
  <c r="E43" i="21"/>
  <c r="E42" i="21"/>
  <c r="C38" i="23" s="1"/>
  <c r="E41" i="21"/>
  <c r="E40" i="21"/>
  <c r="E39" i="21"/>
  <c r="E38" i="21"/>
  <c r="C34" i="23" s="1"/>
  <c r="E37" i="21"/>
  <c r="E36" i="21"/>
  <c r="E35" i="21"/>
  <c r="E34" i="21"/>
  <c r="C30" i="23" s="1"/>
  <c r="E33" i="21"/>
  <c r="E32" i="21"/>
  <c r="E31" i="21"/>
  <c r="E30" i="21"/>
  <c r="E29" i="21"/>
  <c r="C25" i="23" s="1"/>
  <c r="E28" i="21"/>
  <c r="E27" i="21"/>
  <c r="E26" i="21"/>
  <c r="E25" i="21"/>
  <c r="C21" i="23" s="1"/>
  <c r="E24" i="21"/>
  <c r="C20" i="23" s="1"/>
  <c r="E23" i="21"/>
  <c r="E22" i="21"/>
  <c r="C18" i="23" s="1"/>
  <c r="E21" i="21"/>
  <c r="E20" i="21"/>
  <c r="E19" i="21"/>
  <c r="E18" i="21"/>
  <c r="E17" i="21"/>
  <c r="C13" i="23" s="1"/>
  <c r="E16" i="21"/>
  <c r="E15" i="21"/>
  <c r="E14" i="21"/>
  <c r="C10" i="23" s="1"/>
  <c r="E13" i="21"/>
  <c r="E12" i="21"/>
  <c r="E11" i="21"/>
  <c r="E10" i="21"/>
  <c r="E9" i="21"/>
  <c r="E8" i="21"/>
  <c r="D49" i="23"/>
  <c r="D48" i="23"/>
  <c r="T60" i="20"/>
  <c r="U60" i="20" s="1"/>
  <c r="F60" i="21" s="1"/>
  <c r="D47" i="23" s="1"/>
  <c r="T59" i="20"/>
  <c r="U59" i="20" s="1"/>
  <c r="F50" i="21" s="1"/>
  <c r="D46" i="23" s="1"/>
  <c r="T58" i="20"/>
  <c r="U58" i="20" s="1"/>
  <c r="F49" i="21" s="1"/>
  <c r="D45" i="23" s="1"/>
  <c r="T57" i="20"/>
  <c r="U57" i="20" s="1"/>
  <c r="F48" i="21" s="1"/>
  <c r="D44" i="23" s="1"/>
  <c r="T56" i="20"/>
  <c r="U56" i="20" s="1"/>
  <c r="F47" i="21" s="1"/>
  <c r="D43" i="23" s="1"/>
  <c r="T55" i="20"/>
  <c r="U55" i="20" s="1"/>
  <c r="F46" i="21" s="1"/>
  <c r="D42" i="23" s="1"/>
  <c r="T54" i="20"/>
  <c r="U54" i="20" s="1"/>
  <c r="F45" i="21" s="1"/>
  <c r="D41" i="23" s="1"/>
  <c r="T53" i="20"/>
  <c r="U53" i="20" s="1"/>
  <c r="F44" i="21" s="1"/>
  <c r="D40" i="23" s="1"/>
  <c r="T52" i="20"/>
  <c r="U52" i="20" s="1"/>
  <c r="F43" i="21" s="1"/>
  <c r="D39" i="23" s="1"/>
  <c r="T51" i="20"/>
  <c r="U51" i="20" s="1"/>
  <c r="F42" i="21" s="1"/>
  <c r="D38" i="23" s="1"/>
  <c r="T50" i="20"/>
  <c r="U50" i="20" s="1"/>
  <c r="F41" i="21" s="1"/>
  <c r="D37" i="23" s="1"/>
  <c r="T49" i="20"/>
  <c r="U49" i="20" s="1"/>
  <c r="F40" i="21" s="1"/>
  <c r="D36" i="23" s="1"/>
  <c r="T48" i="20"/>
  <c r="U48" i="20" s="1"/>
  <c r="F39" i="21" s="1"/>
  <c r="D35" i="23" s="1"/>
  <c r="T47" i="20"/>
  <c r="U47" i="20" s="1"/>
  <c r="F38" i="21" s="1"/>
  <c r="D34" i="23" s="1"/>
  <c r="T37" i="20"/>
  <c r="U37" i="20" s="1"/>
  <c r="F37" i="21" s="1"/>
  <c r="D33" i="23" s="1"/>
  <c r="T36" i="20"/>
  <c r="U36" i="20" s="1"/>
  <c r="F36" i="21" s="1"/>
  <c r="D32" i="23" s="1"/>
  <c r="T35" i="20"/>
  <c r="U35" i="20" s="1"/>
  <c r="F35" i="21" s="1"/>
  <c r="D31" i="23" s="1"/>
  <c r="T34" i="20"/>
  <c r="U34" i="20" s="1"/>
  <c r="F34" i="21" s="1"/>
  <c r="D30" i="23" s="1"/>
  <c r="T33" i="20"/>
  <c r="U33" i="20" s="1"/>
  <c r="F33" i="21" s="1"/>
  <c r="D29" i="23" s="1"/>
  <c r="T32" i="20"/>
  <c r="U32" i="20" s="1"/>
  <c r="F32" i="21" s="1"/>
  <c r="D28" i="23" s="1"/>
  <c r="T31" i="20"/>
  <c r="U31" i="20" s="1"/>
  <c r="F31" i="21" s="1"/>
  <c r="D27" i="23" s="1"/>
  <c r="T30" i="20"/>
  <c r="U30" i="20" s="1"/>
  <c r="F30" i="21" s="1"/>
  <c r="D26" i="23" s="1"/>
  <c r="T29" i="20"/>
  <c r="U29" i="20" s="1"/>
  <c r="F29" i="21" s="1"/>
  <c r="D25" i="23" s="1"/>
  <c r="T28" i="20"/>
  <c r="U28" i="20" s="1"/>
  <c r="F28" i="21" s="1"/>
  <c r="D24" i="23" s="1"/>
  <c r="T27" i="20"/>
  <c r="U27" i="20" s="1"/>
  <c r="F27" i="21" s="1"/>
  <c r="D23" i="23" s="1"/>
  <c r="T26" i="20"/>
  <c r="U26" i="20" s="1"/>
  <c r="T25" i="20"/>
  <c r="U25" i="20" s="1"/>
  <c r="F25" i="21" s="1"/>
  <c r="D21" i="23" s="1"/>
  <c r="T24" i="20"/>
  <c r="U24" i="20" s="1"/>
  <c r="F24" i="21" s="1"/>
  <c r="D20" i="23" s="1"/>
  <c r="T23" i="20"/>
  <c r="U23" i="20" s="1"/>
  <c r="F23" i="21" s="1"/>
  <c r="D19" i="23" s="1"/>
  <c r="T22" i="20"/>
  <c r="U22" i="20" s="1"/>
  <c r="F22" i="21" s="1"/>
  <c r="D18" i="23" s="1"/>
  <c r="T21" i="20"/>
  <c r="U21" i="20" s="1"/>
  <c r="F21" i="21" s="1"/>
  <c r="D17" i="23" s="1"/>
  <c r="T20" i="20"/>
  <c r="U20" i="20" s="1"/>
  <c r="F20" i="21" s="1"/>
  <c r="D16" i="23" s="1"/>
  <c r="T19" i="20"/>
  <c r="U19" i="20" s="1"/>
  <c r="F19" i="21" s="1"/>
  <c r="D15" i="23" s="1"/>
  <c r="T18" i="20"/>
  <c r="U18" i="20" s="1"/>
  <c r="F18" i="21" s="1"/>
  <c r="D14" i="23" s="1"/>
  <c r="T17" i="20"/>
  <c r="U17" i="20" s="1"/>
  <c r="F17" i="21" s="1"/>
  <c r="D13" i="23" s="1"/>
  <c r="T16" i="20"/>
  <c r="U16" i="20" s="1"/>
  <c r="F16" i="21" s="1"/>
  <c r="D12" i="23" s="1"/>
  <c r="T15" i="20"/>
  <c r="U15" i="20" s="1"/>
  <c r="F15" i="21" s="1"/>
  <c r="D11" i="23" s="1"/>
  <c r="T14" i="20"/>
  <c r="U14" i="20" s="1"/>
  <c r="F14" i="21" s="1"/>
  <c r="D10" i="23" s="1"/>
  <c r="T13" i="20"/>
  <c r="U13" i="20" s="1"/>
  <c r="F13" i="21" s="1"/>
  <c r="D9" i="23" s="1"/>
  <c r="T12" i="20"/>
  <c r="U12" i="20" s="1"/>
  <c r="F12" i="21" s="1"/>
  <c r="D8" i="23" s="1"/>
  <c r="T11" i="20"/>
  <c r="U11" i="20" s="1"/>
  <c r="F11" i="21" s="1"/>
  <c r="D7" i="23" s="1"/>
  <c r="T10" i="20"/>
  <c r="U10" i="20" s="1"/>
  <c r="F10" i="21" s="1"/>
  <c r="D6" i="23" s="1"/>
  <c r="T9" i="20"/>
  <c r="U9" i="20" s="1"/>
  <c r="F9" i="21" s="1"/>
  <c r="D5" i="23" s="1"/>
  <c r="T8" i="20"/>
  <c r="U8" i="20" s="1"/>
  <c r="F8" i="21" s="1"/>
  <c r="D4" i="23" s="1"/>
  <c r="H66" i="23"/>
  <c r="H67" i="23"/>
  <c r="H68" i="23"/>
  <c r="H65" i="23"/>
  <c r="E62" i="19"/>
  <c r="E63" i="19"/>
  <c r="H50" i="23" s="1"/>
  <c r="E64" i="19"/>
  <c r="H51" i="23" s="1"/>
  <c r="E65" i="19"/>
  <c r="E66" i="19"/>
  <c r="H53" i="23" s="1"/>
  <c r="E67" i="19"/>
  <c r="H54" i="23" s="1"/>
  <c r="E68" i="19"/>
  <c r="H55" i="23" s="1"/>
  <c r="E69" i="19"/>
  <c r="H56" i="23" s="1"/>
  <c r="E70" i="19"/>
  <c r="H57" i="23" s="1"/>
  <c r="E71" i="19"/>
  <c r="H58" i="23" s="1"/>
  <c r="H60" i="23"/>
  <c r="H52" i="23"/>
  <c r="H59" i="23"/>
  <c r="H61" i="23"/>
  <c r="H63" i="23"/>
  <c r="E60" i="19"/>
  <c r="H47" i="23" s="1"/>
  <c r="E61" i="19"/>
  <c r="E39" i="19"/>
  <c r="H35" i="23" s="1"/>
  <c r="E40" i="19"/>
  <c r="E41" i="19"/>
  <c r="H37" i="23" s="1"/>
  <c r="E42" i="19"/>
  <c r="H38" i="23" s="1"/>
  <c r="E43" i="19"/>
  <c r="H39" i="23" s="1"/>
  <c r="E44" i="19"/>
  <c r="H40" i="23" s="1"/>
  <c r="E45" i="19"/>
  <c r="H41" i="23" s="1"/>
  <c r="E46" i="19"/>
  <c r="E47" i="19"/>
  <c r="H43" i="23" s="1"/>
  <c r="E48" i="19"/>
  <c r="H44" i="23" s="1"/>
  <c r="E49" i="19"/>
  <c r="E50" i="19"/>
  <c r="H46" i="23" s="1"/>
  <c r="H45" i="23"/>
  <c r="E38" i="19"/>
  <c r="E9" i="19"/>
  <c r="H5" i="23" s="1"/>
  <c r="E10" i="19"/>
  <c r="H6" i="23" s="1"/>
  <c r="E11" i="19"/>
  <c r="H7" i="23" s="1"/>
  <c r="E12" i="19"/>
  <c r="H8" i="23" s="1"/>
  <c r="E13" i="19"/>
  <c r="H9" i="23" s="1"/>
  <c r="E14" i="19"/>
  <c r="H10" i="23" s="1"/>
  <c r="E15" i="19"/>
  <c r="H11" i="23" s="1"/>
  <c r="E16" i="19"/>
  <c r="H12" i="23" s="1"/>
  <c r="E17" i="19"/>
  <c r="E18" i="19"/>
  <c r="H14" i="23" s="1"/>
  <c r="E19" i="19"/>
  <c r="H15" i="23" s="1"/>
  <c r="E20" i="19"/>
  <c r="E21" i="19"/>
  <c r="H17" i="23" s="1"/>
  <c r="E22" i="19"/>
  <c r="H18" i="23" s="1"/>
  <c r="E23" i="19"/>
  <c r="H19" i="23" s="1"/>
  <c r="E24" i="19"/>
  <c r="E25" i="19"/>
  <c r="H21" i="23" s="1"/>
  <c r="E26" i="19"/>
  <c r="H22" i="23" s="1"/>
  <c r="E27" i="19"/>
  <c r="H23" i="23" s="1"/>
  <c r="E28" i="19"/>
  <c r="E29" i="19"/>
  <c r="H25" i="23" s="1"/>
  <c r="E30" i="19"/>
  <c r="H26" i="23" s="1"/>
  <c r="E31" i="19"/>
  <c r="H27" i="23" s="1"/>
  <c r="E32" i="19"/>
  <c r="E33" i="19"/>
  <c r="E34" i="19"/>
  <c r="H30" i="23" s="1"/>
  <c r="E35" i="19"/>
  <c r="E36" i="19"/>
  <c r="E37" i="19"/>
  <c r="H16" i="23"/>
  <c r="H20" i="23"/>
  <c r="H24" i="23"/>
  <c r="H28" i="23"/>
  <c r="H32" i="23"/>
  <c r="E8" i="19"/>
  <c r="T87" i="18"/>
  <c r="U87" i="18" s="1"/>
  <c r="F78" i="19" s="1"/>
  <c r="I65" i="23" s="1"/>
  <c r="I66" i="23"/>
  <c r="I67" i="23"/>
  <c r="I68" i="23"/>
  <c r="I63" i="23"/>
  <c r="T48" i="18"/>
  <c r="U48" i="18" s="1"/>
  <c r="F39" i="19" s="1"/>
  <c r="I35" i="23" s="1"/>
  <c r="T49" i="18"/>
  <c r="U49" i="18" s="1"/>
  <c r="F40" i="19" s="1"/>
  <c r="I36" i="23" s="1"/>
  <c r="T50" i="18"/>
  <c r="U50" i="18" s="1"/>
  <c r="F41" i="19" s="1"/>
  <c r="I37" i="23" s="1"/>
  <c r="T51" i="18"/>
  <c r="U51" i="18" s="1"/>
  <c r="F42" i="19" s="1"/>
  <c r="I38" i="23" s="1"/>
  <c r="T52" i="18"/>
  <c r="U52" i="18" s="1"/>
  <c r="F43" i="19" s="1"/>
  <c r="I39" i="23" s="1"/>
  <c r="T53" i="18"/>
  <c r="U53" i="18" s="1"/>
  <c r="F44" i="19" s="1"/>
  <c r="I40" i="23" s="1"/>
  <c r="T54" i="18"/>
  <c r="U54" i="18" s="1"/>
  <c r="F45" i="19" s="1"/>
  <c r="I41" i="23" s="1"/>
  <c r="T55" i="18"/>
  <c r="U55" i="18" s="1"/>
  <c r="F46" i="19" s="1"/>
  <c r="I42" i="23" s="1"/>
  <c r="T56" i="18"/>
  <c r="U56" i="18" s="1"/>
  <c r="F47" i="19" s="1"/>
  <c r="I43" i="23" s="1"/>
  <c r="T57" i="18"/>
  <c r="U57" i="18" s="1"/>
  <c r="F48" i="19" s="1"/>
  <c r="I44" i="23" s="1"/>
  <c r="T58" i="18"/>
  <c r="U58" i="18" s="1"/>
  <c r="F49" i="19" s="1"/>
  <c r="I45" i="23" s="1"/>
  <c r="T59" i="18"/>
  <c r="U59" i="18" s="1"/>
  <c r="F50" i="19" s="1"/>
  <c r="I46" i="23" s="1"/>
  <c r="T60" i="18"/>
  <c r="U60" i="18" s="1"/>
  <c r="F60" i="19" s="1"/>
  <c r="I47" i="23" s="1"/>
  <c r="T61" i="18"/>
  <c r="U61" i="18" s="1"/>
  <c r="F61" i="19" s="1"/>
  <c r="I48" i="23" s="1"/>
  <c r="T62" i="18"/>
  <c r="U62" i="18" s="1"/>
  <c r="F62" i="19" s="1"/>
  <c r="I49" i="23" s="1"/>
  <c r="T63" i="18"/>
  <c r="U63" i="18" s="1"/>
  <c r="F63" i="19" s="1"/>
  <c r="I50" i="23" s="1"/>
  <c r="T64" i="18"/>
  <c r="U64" i="18" s="1"/>
  <c r="F64" i="19" s="1"/>
  <c r="I51" i="23" s="1"/>
  <c r="T65" i="18"/>
  <c r="U65" i="18" s="1"/>
  <c r="F65" i="19" s="1"/>
  <c r="I52" i="23" s="1"/>
  <c r="T66" i="18"/>
  <c r="U66" i="18" s="1"/>
  <c r="F66" i="19" s="1"/>
  <c r="I53" i="23" s="1"/>
  <c r="T67" i="18"/>
  <c r="U67" i="18" s="1"/>
  <c r="F67" i="19" s="1"/>
  <c r="I54" i="23" s="1"/>
  <c r="T68" i="18"/>
  <c r="U68" i="18" s="1"/>
  <c r="F68" i="19" s="1"/>
  <c r="I55" i="23" s="1"/>
  <c r="T69" i="18"/>
  <c r="U69" i="18" s="1"/>
  <c r="F69" i="19" s="1"/>
  <c r="I56" i="23" s="1"/>
  <c r="T70" i="18"/>
  <c r="U70" i="18" s="1"/>
  <c r="F70" i="19" s="1"/>
  <c r="I57" i="23" s="1"/>
  <c r="T71" i="18"/>
  <c r="U71" i="18" s="1"/>
  <c r="F71" i="19" s="1"/>
  <c r="I58" i="23" s="1"/>
  <c r="I59" i="23"/>
  <c r="I60" i="23"/>
  <c r="I61" i="23"/>
  <c r="I62" i="23"/>
  <c r="T9" i="18"/>
  <c r="U9" i="18" s="1"/>
  <c r="F9" i="19" s="1"/>
  <c r="I5" i="23" s="1"/>
  <c r="T10" i="18"/>
  <c r="U10" i="18" s="1"/>
  <c r="F10" i="19" s="1"/>
  <c r="I6" i="23" s="1"/>
  <c r="T11" i="18"/>
  <c r="U11" i="18" s="1"/>
  <c r="F11" i="19" s="1"/>
  <c r="I7" i="23" s="1"/>
  <c r="T12" i="18"/>
  <c r="U12" i="18" s="1"/>
  <c r="F12" i="19" s="1"/>
  <c r="I8" i="23" s="1"/>
  <c r="T13" i="18"/>
  <c r="U13" i="18" s="1"/>
  <c r="F13" i="19" s="1"/>
  <c r="I9" i="23" s="1"/>
  <c r="T14" i="18"/>
  <c r="U14" i="18" s="1"/>
  <c r="F14" i="19" s="1"/>
  <c r="I10" i="23" s="1"/>
  <c r="T15" i="18"/>
  <c r="U15" i="18" s="1"/>
  <c r="F15" i="19" s="1"/>
  <c r="I11" i="23" s="1"/>
  <c r="T16" i="18"/>
  <c r="U16" i="18" s="1"/>
  <c r="F16" i="19" s="1"/>
  <c r="I12" i="23" s="1"/>
  <c r="T17" i="18"/>
  <c r="U17" i="18" s="1"/>
  <c r="F17" i="19" s="1"/>
  <c r="I13" i="23" s="1"/>
  <c r="T18" i="18"/>
  <c r="U18" i="18" s="1"/>
  <c r="F18" i="19" s="1"/>
  <c r="I14" i="23" s="1"/>
  <c r="T19" i="18"/>
  <c r="U19" i="18" s="1"/>
  <c r="F19" i="19" s="1"/>
  <c r="I15" i="23" s="1"/>
  <c r="T20" i="18"/>
  <c r="U20" i="18" s="1"/>
  <c r="F20" i="19" s="1"/>
  <c r="I16" i="23" s="1"/>
  <c r="T21" i="18"/>
  <c r="U21" i="18" s="1"/>
  <c r="F21" i="19" s="1"/>
  <c r="I17" i="23" s="1"/>
  <c r="T22" i="18"/>
  <c r="U22" i="18" s="1"/>
  <c r="F22" i="19" s="1"/>
  <c r="I18" i="23" s="1"/>
  <c r="T23" i="18"/>
  <c r="U23" i="18" s="1"/>
  <c r="F23" i="19" s="1"/>
  <c r="I19" i="23" s="1"/>
  <c r="T24" i="18"/>
  <c r="U24" i="18" s="1"/>
  <c r="F24" i="19" s="1"/>
  <c r="I20" i="23" s="1"/>
  <c r="T25" i="18"/>
  <c r="U25" i="18" s="1"/>
  <c r="F25" i="19" s="1"/>
  <c r="I21" i="23" s="1"/>
  <c r="T26" i="18"/>
  <c r="U26" i="18" s="1"/>
  <c r="F26" i="19" s="1"/>
  <c r="I22" i="23" s="1"/>
  <c r="T27" i="18"/>
  <c r="U27" i="18" s="1"/>
  <c r="F27" i="19" s="1"/>
  <c r="I23" i="23" s="1"/>
  <c r="T28" i="18"/>
  <c r="U28" i="18" s="1"/>
  <c r="F28" i="19" s="1"/>
  <c r="I24" i="23" s="1"/>
  <c r="T29" i="18"/>
  <c r="U29" i="18" s="1"/>
  <c r="F29" i="19" s="1"/>
  <c r="I25" i="23" s="1"/>
  <c r="T30" i="18"/>
  <c r="U30" i="18" s="1"/>
  <c r="F30" i="19" s="1"/>
  <c r="I26" i="23" s="1"/>
  <c r="T31" i="18"/>
  <c r="U31" i="18" s="1"/>
  <c r="F31" i="19" s="1"/>
  <c r="I27" i="23" s="1"/>
  <c r="T32" i="18"/>
  <c r="U32" i="18" s="1"/>
  <c r="F32" i="19" s="1"/>
  <c r="I28" i="23" s="1"/>
  <c r="T33" i="18"/>
  <c r="U33" i="18" s="1"/>
  <c r="F33" i="19" s="1"/>
  <c r="I29" i="23" s="1"/>
  <c r="T34" i="18"/>
  <c r="U34" i="18" s="1"/>
  <c r="F34" i="19" s="1"/>
  <c r="I30" i="23" s="1"/>
  <c r="T35" i="18"/>
  <c r="U35" i="18" s="1"/>
  <c r="F35" i="19" s="1"/>
  <c r="I31" i="23" s="1"/>
  <c r="T36" i="18"/>
  <c r="T37" i="18"/>
  <c r="U37" i="18" s="1"/>
  <c r="F37" i="19" s="1"/>
  <c r="I33" i="23" s="1"/>
  <c r="T86" i="18"/>
  <c r="U86" i="18" s="1"/>
  <c r="F77" i="19" s="1"/>
  <c r="I64" i="23" s="1"/>
  <c r="T47" i="18"/>
  <c r="U47" i="18" s="1"/>
  <c r="F38" i="19" s="1"/>
  <c r="I34" i="23" s="1"/>
  <c r="T8" i="18"/>
  <c r="U8" i="18" s="1"/>
  <c r="A33" i="20"/>
  <c r="A33" i="21" s="1"/>
  <c r="A29" i="23" s="1"/>
  <c r="A28" i="20"/>
  <c r="A28" i="21" s="1"/>
  <c r="A24" i="23" s="1"/>
  <c r="A23" i="20"/>
  <c r="A23" i="21" s="1"/>
  <c r="A19" i="23" s="1"/>
  <c r="A18" i="20"/>
  <c r="A18" i="21" s="1"/>
  <c r="A14" i="23" s="1"/>
  <c r="A14" i="20"/>
  <c r="A14" i="21" s="1"/>
  <c r="A10" i="23" s="1"/>
  <c r="A50" i="20"/>
  <c r="A41" i="21" s="1"/>
  <c r="A37" i="23" s="1"/>
  <c r="A9" i="20"/>
  <c r="A9" i="21" s="1"/>
  <c r="A5" i="23" s="1"/>
  <c r="A48" i="20"/>
  <c r="A39" i="21" s="1"/>
  <c r="A35" i="23" s="1"/>
  <c r="A59" i="23"/>
  <c r="A58" i="23"/>
  <c r="A57" i="23"/>
  <c r="M110" i="27" s="1"/>
  <c r="A48" i="23"/>
  <c r="A55" i="20"/>
  <c r="A46" i="21" s="1"/>
  <c r="A42" i="23" s="1"/>
  <c r="F67" i="23"/>
  <c r="F63" i="23"/>
  <c r="F61" i="23"/>
  <c r="F59" i="23"/>
  <c r="A61" i="23"/>
  <c r="A86" i="20"/>
  <c r="A64" i="23"/>
  <c r="A63" i="23"/>
  <c r="A62" i="23"/>
  <c r="B26" i="18"/>
  <c r="B26" i="19" s="1"/>
  <c r="G22" i="23" s="1"/>
  <c r="G63" i="23"/>
  <c r="B17" i="18"/>
  <c r="B17" i="19" s="1"/>
  <c r="G13" i="23" s="1"/>
  <c r="G67" i="23"/>
  <c r="G59" i="23"/>
  <c r="B64" i="18"/>
  <c r="B64" i="19" s="1"/>
  <c r="G51" i="23" s="1"/>
  <c r="B22" i="18"/>
  <c r="B22" i="19" s="1"/>
  <c r="G18" i="23" s="1"/>
  <c r="A87" i="18"/>
  <c r="A78" i="19" s="1"/>
  <c r="F65" i="23"/>
  <c r="F66" i="23"/>
  <c r="G68" i="23"/>
  <c r="G66" i="23"/>
  <c r="B87" i="18"/>
  <c r="B78" i="19" s="1"/>
  <c r="G65" i="23"/>
  <c r="B86" i="18"/>
  <c r="B77" i="19" s="1"/>
  <c r="G64" i="23"/>
  <c r="G62" i="23"/>
  <c r="G61" i="23"/>
  <c r="G60" i="23"/>
  <c r="B71" i="18"/>
  <c r="B71" i="19" s="1"/>
  <c r="G58" i="23" s="1"/>
  <c r="B66" i="18"/>
  <c r="B66" i="19" s="1"/>
  <c r="G53" i="23" s="1"/>
  <c r="B54" i="18"/>
  <c r="B45" i="19" s="1"/>
  <c r="G41" i="23" s="1"/>
  <c r="B25" i="18"/>
  <c r="B25" i="19" s="1"/>
  <c r="G21" i="23" s="1"/>
  <c r="B12" i="18"/>
  <c r="B12" i="19" s="1"/>
  <c r="G8" i="23" s="1"/>
  <c r="B36" i="18"/>
  <c r="B36" i="19" s="1"/>
  <c r="G32" i="23" s="1"/>
  <c r="B28" i="18"/>
  <c r="B28" i="19" s="1"/>
  <c r="G24" i="23" s="1"/>
  <c r="B20" i="18"/>
  <c r="B20" i="19" s="1"/>
  <c r="G16" i="23" s="1"/>
  <c r="B36" i="20"/>
  <c r="B36" i="21" s="1"/>
  <c r="B32" i="23" s="1"/>
  <c r="B33" i="20"/>
  <c r="B33" i="21" s="1"/>
  <c r="B29" i="23" s="1"/>
  <c r="B27" i="20"/>
  <c r="B27" i="21" s="1"/>
  <c r="B23" i="23" s="1"/>
  <c r="B26" i="20"/>
  <c r="B26" i="21" s="1"/>
  <c r="B22" i="23" s="1"/>
  <c r="B22" i="20"/>
  <c r="B22" i="21" s="1"/>
  <c r="B18" i="23" s="1"/>
  <c r="B17" i="20"/>
  <c r="B17" i="21" s="1"/>
  <c r="B13" i="23" s="1"/>
  <c r="B35" i="20"/>
  <c r="B35" i="21" s="1"/>
  <c r="B31" i="23" s="1"/>
  <c r="B34" i="20"/>
  <c r="B34" i="21" s="1"/>
  <c r="B30" i="23" s="1"/>
  <c r="B8" i="20"/>
  <c r="B8" i="21" s="1"/>
  <c r="B4" i="23" s="1"/>
  <c r="B30" i="20"/>
  <c r="B30" i="21" s="1"/>
  <c r="B26" i="23" s="1"/>
  <c r="B37" i="20"/>
  <c r="B37" i="21" s="1"/>
  <c r="B33" i="23" s="1"/>
  <c r="B32" i="20"/>
  <c r="B32" i="21" s="1"/>
  <c r="B28" i="23" s="1"/>
  <c r="B28" i="20"/>
  <c r="B28" i="21" s="1"/>
  <c r="B24" i="23" s="1"/>
  <c r="B25" i="20"/>
  <c r="B25" i="21" s="1"/>
  <c r="B21" i="23" s="1"/>
  <c r="B23" i="20"/>
  <c r="B23" i="21" s="1"/>
  <c r="B19" i="23" s="1"/>
  <c r="B21" i="20"/>
  <c r="B21" i="21" s="1"/>
  <c r="B17" i="23" s="1"/>
  <c r="B19" i="20"/>
  <c r="B19" i="21" s="1"/>
  <c r="B15" i="23" s="1"/>
  <c r="A19" i="20"/>
  <c r="A19" i="21" s="1"/>
  <c r="A15" i="23" s="1"/>
  <c r="B18" i="20"/>
  <c r="B18" i="21" s="1"/>
  <c r="B14" i="23" s="1"/>
  <c r="B14" i="20"/>
  <c r="B14" i="21" s="1"/>
  <c r="B10" i="23" s="1"/>
  <c r="B12" i="20"/>
  <c r="B12" i="21" s="1"/>
  <c r="B8" i="23" s="1"/>
  <c r="B9" i="20"/>
  <c r="B9" i="21" s="1"/>
  <c r="B5" i="23" s="1"/>
  <c r="C61" i="23"/>
  <c r="H64" i="23"/>
  <c r="H62" i="23"/>
  <c r="U36" i="18"/>
  <c r="F36" i="19" s="1"/>
  <c r="I32" i="23" s="1"/>
  <c r="C28" i="23"/>
  <c r="D58" i="23"/>
  <c r="C19" i="23"/>
  <c r="H33" i="23" l="1"/>
  <c r="M84" i="27"/>
  <c r="M98" i="27"/>
  <c r="M89" i="27"/>
  <c r="M59" i="27"/>
  <c r="C32" i="23"/>
  <c r="C22" i="23"/>
  <c r="H29" i="23"/>
  <c r="M108" i="27"/>
  <c r="C5" i="23"/>
  <c r="M94" i="27"/>
  <c r="M92" i="27"/>
  <c r="M106" i="27"/>
  <c r="M3" i="27"/>
  <c r="M99" i="27"/>
  <c r="M105" i="27"/>
  <c r="M107" i="27"/>
  <c r="M28" i="27"/>
  <c r="M101" i="27"/>
  <c r="M109" i="27"/>
  <c r="M87" i="27"/>
  <c r="M90" i="27"/>
  <c r="H49" i="23"/>
  <c r="M95" i="27"/>
  <c r="M103" i="27"/>
  <c r="H13" i="23"/>
  <c r="M88" i="27"/>
  <c r="M96" i="27"/>
  <c r="M104" i="27"/>
  <c r="M64" i="27"/>
  <c r="M69" i="27"/>
  <c r="M73" i="27"/>
  <c r="M78" i="27"/>
  <c r="C39" i="23"/>
  <c r="C41" i="23"/>
  <c r="C47" i="23"/>
  <c r="C50" i="23"/>
  <c r="H31" i="23"/>
  <c r="H42" i="23"/>
  <c r="H4" i="23"/>
  <c r="C19" i="22"/>
  <c r="H36" i="23"/>
  <c r="H48" i="23"/>
  <c r="M97" i="27"/>
  <c r="M93" i="27"/>
  <c r="H34" i="23"/>
  <c r="C44" i="23"/>
  <c r="C36" i="23"/>
  <c r="C26" i="23"/>
  <c r="C14" i="23"/>
  <c r="C12" i="23"/>
  <c r="C6" i="23"/>
  <c r="C54" i="23"/>
  <c r="C48" i="23"/>
  <c r="C56" i="23"/>
  <c r="M76" i="27"/>
  <c r="M68" i="27"/>
  <c r="M63" i="27"/>
  <c r="M66" i="27"/>
  <c r="M72" i="27"/>
  <c r="M75" i="27"/>
  <c r="M83" i="27"/>
  <c r="M86" i="27"/>
  <c r="M71" i="27"/>
  <c r="M80" i="27"/>
  <c r="C11" i="23"/>
  <c r="C9" i="23"/>
  <c r="C7" i="23"/>
  <c r="C51" i="23"/>
  <c r="C46" i="23"/>
  <c r="C57" i="23"/>
  <c r="C49" i="23"/>
  <c r="C18" i="22"/>
  <c r="C45" i="23"/>
  <c r="C37" i="23"/>
  <c r="C35" i="23"/>
  <c r="F26" i="21"/>
  <c r="D22" i="23" s="1"/>
  <c r="D18" i="22"/>
  <c r="J18" i="22"/>
  <c r="F18" i="22"/>
  <c r="L18" i="22"/>
  <c r="H18" i="22"/>
  <c r="C33" i="23"/>
  <c r="C31" i="23"/>
  <c r="C29" i="23"/>
  <c r="C27" i="23"/>
  <c r="C24" i="23"/>
  <c r="C16" i="23"/>
  <c r="C23" i="23"/>
  <c r="C15" i="23"/>
  <c r="M62" i="27"/>
  <c r="M81" i="27"/>
  <c r="M57" i="27"/>
  <c r="M58" i="27"/>
  <c r="M61" i="27"/>
  <c r="M65" i="27"/>
  <c r="M67" i="27"/>
  <c r="M70" i="27"/>
  <c r="M74" i="27"/>
  <c r="M77" i="27"/>
  <c r="M79" i="27"/>
  <c r="M82" i="27"/>
  <c r="M85" i="27"/>
  <c r="C4" i="23"/>
  <c r="C55" i="23"/>
  <c r="M102" i="27"/>
  <c r="M100" i="27"/>
  <c r="M91" i="27"/>
  <c r="M60" i="27"/>
  <c r="C17" i="23"/>
  <c r="C8" i="23"/>
  <c r="C43" i="23"/>
  <c r="H19" i="22"/>
  <c r="F8" i="19"/>
  <c r="I4" i="23" s="1"/>
  <c r="J19" i="22"/>
  <c r="F19" i="22"/>
  <c r="D19" i="22"/>
  <c r="L19" i="22"/>
  <c r="M14" i="27"/>
  <c r="M16" i="27"/>
  <c r="M17" i="27"/>
  <c r="M20" i="27"/>
  <c r="M21" i="27"/>
  <c r="M24" i="27"/>
  <c r="M25" i="27"/>
  <c r="M29" i="27"/>
  <c r="M32" i="27"/>
  <c r="M33" i="27"/>
  <c r="M7" i="27"/>
  <c r="M12" i="27"/>
  <c r="M36" i="27"/>
  <c r="M37" i="27"/>
  <c r="M40" i="27"/>
  <c r="M4" i="27"/>
  <c r="M9" i="27"/>
  <c r="M10" i="27"/>
  <c r="M42" i="27"/>
  <c r="M46" i="27"/>
  <c r="M52" i="27"/>
  <c r="M50" i="27"/>
  <c r="M54" i="27"/>
  <c r="M2" i="27"/>
  <c r="M15" i="27"/>
  <c r="M18" i="27"/>
  <c r="M19" i="27"/>
  <c r="M22" i="27"/>
  <c r="M23" i="27"/>
  <c r="M26" i="27"/>
  <c r="M27" i="27"/>
  <c r="M30" i="27"/>
  <c r="M31" i="27"/>
  <c r="M6" i="27"/>
  <c r="M34" i="27"/>
  <c r="M35" i="27"/>
  <c r="M38" i="27"/>
  <c r="M39" i="27"/>
  <c r="M5" i="27"/>
  <c r="M8" i="27"/>
  <c r="M11" i="27"/>
  <c r="M44" i="27"/>
  <c r="M48" i="27"/>
  <c r="M41" i="27"/>
  <c r="M13" i="27"/>
  <c r="M43" i="27"/>
  <c r="M45" i="27"/>
  <c r="M47" i="27"/>
  <c r="M51" i="27"/>
  <c r="M53" i="27"/>
  <c r="M49" i="27"/>
  <c r="M55" i="27"/>
  <c r="M56" i="27"/>
  <c r="K19" i="22" l="1"/>
  <c r="I19" i="22"/>
  <c r="M18" i="22"/>
  <c r="K18" i="22"/>
  <c r="M19" i="22"/>
  <c r="G19" i="22"/>
  <c r="I18" i="22"/>
  <c r="G18" i="22"/>
  <c r="P18" i="22"/>
  <c r="E18" i="22"/>
  <c r="P19" i="22"/>
  <c r="E19" i="22"/>
  <c r="N18" i="22" l="1"/>
  <c r="N19" i="22"/>
  <c r="R18" i="22" l="1"/>
  <c r="O18" i="22"/>
  <c r="R19" i="22"/>
  <c r="O19" i="22"/>
  <c r="S18" i="22" l="1"/>
  <c r="Q18" i="22"/>
  <c r="S19" i="22"/>
  <c r="Q19" i="22"/>
</calcChain>
</file>

<file path=xl/sharedStrings.xml><?xml version="1.0" encoding="utf-8"?>
<sst xmlns="http://schemas.openxmlformats.org/spreadsheetml/2006/main" count="1503" uniqueCount="599">
  <si>
    <t>OBRAZAC za evidenciju osvojenih poena na predmetu i predlog ocjene</t>
  </si>
  <si>
    <t>STUDIJE: PRIMJENJENE OSNOVNE - PMF-a</t>
  </si>
  <si>
    <t>PREDMET: Strukture podataka</t>
  </si>
  <si>
    <t>Broj ECTS kredita
6</t>
  </si>
  <si>
    <t>Evidencioni broj</t>
  </si>
  <si>
    <t>PREZIME 
I IME STUDENTA</t>
  </si>
  <si>
    <t>BROJ OSVOJENIH POENA ZA SVAKI OBLIK PROVJERE ZNANJA STUDENTA</t>
  </si>
  <si>
    <t>UKUPAN BROJ POENA</t>
  </si>
  <si>
    <t>PREDLOG OCJENE</t>
  </si>
  <si>
    <t>DOMAĆI ZADACI</t>
  </si>
  <si>
    <t>TESTOVI</t>
  </si>
  <si>
    <t>ESEJI</t>
  </si>
  <si>
    <t>KOLOKVIJUMI</t>
  </si>
  <si>
    <t>ZAVRŠNI ISPIT</t>
  </si>
  <si>
    <t>PRISUSTVO NASTAVI</t>
  </si>
  <si>
    <t>I</t>
  </si>
  <si>
    <t>II</t>
  </si>
  <si>
    <t>III</t>
  </si>
  <si>
    <t>IV</t>
  </si>
  <si>
    <t>V</t>
  </si>
  <si>
    <t>Redovni</t>
  </si>
  <si>
    <t>Popravni</t>
  </si>
  <si>
    <t>PREDMETNI NASTAVNIK</t>
  </si>
  <si>
    <t>OBRAZAC ZA ZAKLJUČNE OCJENE</t>
  </si>
  <si>
    <t>STUDIJE: AKADEMSKE OSNOVNE - PMF-a</t>
  </si>
  <si>
    <t>BROJ ECTS KREDITA: 6</t>
  </si>
  <si>
    <t>PREZIME I IME STUDENTA</t>
  </si>
  <si>
    <t>OSVOJENI BROJ POENA</t>
  </si>
  <si>
    <t>ZAKLJUČNA OCJENA</t>
  </si>
  <si>
    <t>U TOKU SEMESTRA</t>
  </si>
  <si>
    <t>NA ZAVRŠNOM ISPITU</t>
  </si>
  <si>
    <t>DATUM:</t>
  </si>
  <si>
    <t>PRODEKAN ZA NASTAVU</t>
  </si>
  <si>
    <t>UNIVERZITET  CRNE  GORE</t>
  </si>
  <si>
    <t>PRIRODNO MATEMATIČKI FAKULTET PODGORICA</t>
  </si>
  <si>
    <t>I Z V J E Š T A J</t>
  </si>
  <si>
    <t>o uspjehu studenata</t>
  </si>
  <si>
    <t>Br.</t>
  </si>
  <si>
    <t>NAZIV PREDMETA (KURSA)</t>
  </si>
  <si>
    <t>Broj studenata izašlih na ispit</t>
  </si>
  <si>
    <t>U S P J E H - O C J E N E</t>
  </si>
  <si>
    <t>UKUPNO</t>
  </si>
  <si>
    <t>"A"</t>
  </si>
  <si>
    <t>"B"</t>
  </si>
  <si>
    <t>"C"</t>
  </si>
  <si>
    <t>"D"</t>
  </si>
  <si>
    <t>"E"</t>
  </si>
  <si>
    <t>"F"</t>
  </si>
  <si>
    <t>Uspješno</t>
  </si>
  <si>
    <t>Neuspješ</t>
  </si>
  <si>
    <t>%</t>
  </si>
  <si>
    <t>Rukovodilac studijskog programa:</t>
  </si>
  <si>
    <t>Prodekan za nastavu</t>
  </si>
  <si>
    <t>STUDIJSKI PROGRAM: Računarske nauke</t>
  </si>
  <si>
    <t>Strukture Podataka (D)</t>
  </si>
  <si>
    <t>Strukture Podataka (C)</t>
  </si>
  <si>
    <t>NASTAVNIK: Prof. dr Milenko Mosurović</t>
  </si>
  <si>
    <t>Strukture podataka</t>
  </si>
  <si>
    <t>STUDIJSKI PROGRAM: Računarstvo i informacione tehnologije</t>
  </si>
  <si>
    <t>STUDIJE:  PRIMJENJENE OSNOVNE - PMF-a</t>
  </si>
  <si>
    <t>Studijski program:  Računarstvo i informacione tehnologije/ Računarske nauke</t>
  </si>
  <si>
    <t>GODINA</t>
  </si>
  <si>
    <t>Indeks</t>
  </si>
  <si>
    <t>God. Upisa</t>
  </si>
  <si>
    <t>Ime</t>
  </si>
  <si>
    <t>Prezime</t>
  </si>
  <si>
    <t>1</t>
  </si>
  <si>
    <t>2015</t>
  </si>
  <si>
    <t>2012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</si>
  <si>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</si>
  <si>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</si>
  <si>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</si>
  <si>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</si>
  <si>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</si>
  <si>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</si>
  <si>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</si>
  <si>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</si>
  <si>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</si>
  <si>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Nikola</t>
  </si>
  <si>
    <t>11</t>
  </si>
  <si>
    <t>12</t>
  </si>
  <si>
    <t>13</t>
  </si>
  <si>
    <t>14</t>
  </si>
  <si>
    <t>Sara</t>
  </si>
  <si>
    <t>15</t>
  </si>
  <si>
    <t>16</t>
  </si>
  <si>
    <t>Filip</t>
  </si>
  <si>
    <t>17</t>
  </si>
  <si>
    <t>18</t>
  </si>
  <si>
    <t>19</t>
  </si>
  <si>
    <t>20</t>
  </si>
  <si>
    <t>21</t>
  </si>
  <si>
    <t>22</t>
  </si>
  <si>
    <t>Marko</t>
  </si>
  <si>
    <t>23</t>
  </si>
  <si>
    <t>24</t>
  </si>
  <si>
    <t>25</t>
  </si>
  <si>
    <t>26</t>
  </si>
  <si>
    <t>27</t>
  </si>
  <si>
    <t>28</t>
  </si>
  <si>
    <t>Luka</t>
  </si>
  <si>
    <t>29</t>
  </si>
  <si>
    <t>30</t>
  </si>
  <si>
    <t>31</t>
  </si>
  <si>
    <t>Stefan</t>
  </si>
  <si>
    <t>32</t>
  </si>
  <si>
    <t>33</t>
  </si>
  <si>
    <t>34</t>
  </si>
  <si>
    <t>35</t>
  </si>
  <si>
    <t>36</t>
  </si>
  <si>
    <t>37</t>
  </si>
  <si>
    <t>39</t>
  </si>
  <si>
    <t>41</t>
  </si>
  <si>
    <t>42</t>
  </si>
  <si>
    <t>Ivana</t>
  </si>
  <si>
    <t>43</t>
  </si>
  <si>
    <t>44</t>
  </si>
  <si>
    <t>45</t>
  </si>
  <si>
    <t>46</t>
  </si>
  <si>
    <t>47</t>
  </si>
  <si>
    <t>48</t>
  </si>
  <si>
    <t>Čelebić</t>
  </si>
  <si>
    <t>50</t>
  </si>
  <si>
    <t>2014</t>
  </si>
  <si>
    <t>Aleksandar</t>
  </si>
  <si>
    <t>Praščević</t>
  </si>
  <si>
    <t>51</t>
  </si>
  <si>
    <t>Rakonjac</t>
  </si>
  <si>
    <t>Sead</t>
  </si>
  <si>
    <t>Trle</t>
  </si>
  <si>
    <t>Pavle</t>
  </si>
  <si>
    <t>Danilo</t>
  </si>
  <si>
    <t>Petar</t>
  </si>
  <si>
    <t>Jovana</t>
  </si>
  <si>
    <t>Vukčević</t>
  </si>
  <si>
    <t>Knežević</t>
  </si>
  <si>
    <t>Momir</t>
  </si>
  <si>
    <t>Đurković</t>
  </si>
  <si>
    <t>l2</t>
  </si>
  <si>
    <t>l1</t>
  </si>
  <si>
    <t>l3</t>
  </si>
  <si>
    <t>2016</t>
  </si>
  <si>
    <t>Raičević</t>
  </si>
  <si>
    <t>Tošić</t>
  </si>
  <si>
    <t>Doc. dr Miljan Bigović</t>
  </si>
  <si>
    <t>2017</t>
  </si>
  <si>
    <t>Marija</t>
  </si>
  <si>
    <t>Almin</t>
  </si>
  <si>
    <t>Kalač</t>
  </si>
  <si>
    <t>Ljumović</t>
  </si>
  <si>
    <t>SARADNIK: Kosta Pavlović</t>
  </si>
  <si>
    <t>2018</t>
  </si>
  <si>
    <t>Milica</t>
  </si>
  <si>
    <t>Milan</t>
  </si>
  <si>
    <t>Cvijović</t>
  </si>
  <si>
    <t>Vasilisa</t>
  </si>
  <si>
    <t>Pejović</t>
  </si>
  <si>
    <t>Ana</t>
  </si>
  <si>
    <t>Radulović</t>
  </si>
  <si>
    <t>2019</t>
  </si>
  <si>
    <t>Dimitrije</t>
  </si>
  <si>
    <t>Rakočević</t>
  </si>
  <si>
    <t>Aleksa</t>
  </si>
  <si>
    <t>Vujović</t>
  </si>
  <si>
    <t>Pavićević</t>
  </si>
  <si>
    <t>Matija</t>
  </si>
  <si>
    <t>Obradović</t>
  </si>
  <si>
    <t>Mia</t>
  </si>
  <si>
    <t>Mijailović</t>
  </si>
  <si>
    <t>Teodora</t>
  </si>
  <si>
    <t>Slobodan</t>
  </si>
  <si>
    <t>SARADNIK: Mr Kosta Pavlović</t>
  </si>
  <si>
    <t>Prof. dr Aleksandar Popović</t>
  </si>
  <si>
    <t>Saša</t>
  </si>
  <si>
    <t>Anastasija</t>
  </si>
  <si>
    <t>Janković</t>
  </si>
  <si>
    <t>Vujačić</t>
  </si>
  <si>
    <t>1/2019</t>
  </si>
  <si>
    <t>Sošić Slavko</t>
  </si>
  <si>
    <t>2/2019</t>
  </si>
  <si>
    <t>Slijepčević Adisa</t>
  </si>
  <si>
    <t>3/2019</t>
  </si>
  <si>
    <t>Barović Ognjen</t>
  </si>
  <si>
    <t>4/2019</t>
  </si>
  <si>
    <t>Bakić Časlav</t>
  </si>
  <si>
    <t>5/2019</t>
  </si>
  <si>
    <t>Asanovski Aleksandar</t>
  </si>
  <si>
    <t>6/2019</t>
  </si>
  <si>
    <t>Brajković Matija</t>
  </si>
  <si>
    <t>7/2019</t>
  </si>
  <si>
    <t>Velič Jovana</t>
  </si>
  <si>
    <t>9/2019</t>
  </si>
  <si>
    <t>Raković Ljubica</t>
  </si>
  <si>
    <t>10/2019</t>
  </si>
  <si>
    <t>Luković Aida</t>
  </si>
  <si>
    <t>11/2019</t>
  </si>
  <si>
    <t>Vukčević Luka</t>
  </si>
  <si>
    <t>12/2019</t>
  </si>
  <si>
    <t>Radonjić Dimitrije</t>
  </si>
  <si>
    <t>13/2019</t>
  </si>
  <si>
    <t>Bandović Katarina</t>
  </si>
  <si>
    <t>14/2019</t>
  </si>
  <si>
    <t>Radonjić Filip</t>
  </si>
  <si>
    <t>15/2019</t>
  </si>
  <si>
    <t>Šuković Matija</t>
  </si>
  <si>
    <t>16/2019</t>
  </si>
  <si>
    <t>Zorić Jovana</t>
  </si>
  <si>
    <t>17/2019</t>
  </si>
  <si>
    <t>Mišković Saša</t>
  </si>
  <si>
    <t>18/2019</t>
  </si>
  <si>
    <t>Petrović Anastasija</t>
  </si>
  <si>
    <t>19/2019</t>
  </si>
  <si>
    <t>Lutovac Maksim</t>
  </si>
  <si>
    <t>20/2019</t>
  </si>
  <si>
    <t>Lutovac Vuk</t>
  </si>
  <si>
    <t>21/2019</t>
  </si>
  <si>
    <t>Janković Marko</t>
  </si>
  <si>
    <t>22/2019</t>
  </si>
  <si>
    <t>Adrović Džefika</t>
  </si>
  <si>
    <t>23/2019</t>
  </si>
  <si>
    <t>Vlahović Jakša</t>
  </si>
  <si>
    <t>24/2019</t>
  </si>
  <si>
    <t>Peruničić Marija</t>
  </si>
  <si>
    <t>25/2019</t>
  </si>
  <si>
    <t>Komnenović David</t>
  </si>
  <si>
    <t>26/2019</t>
  </si>
  <si>
    <t>Vujačić Petar</t>
  </si>
  <si>
    <t>27/2019</t>
  </si>
  <si>
    <t>Vućić Anđela</t>
  </si>
  <si>
    <t>28/2019</t>
  </si>
  <si>
    <t>Račić Aleksandra</t>
  </si>
  <si>
    <t>29/2019</t>
  </si>
  <si>
    <t>Raičević Anastasija</t>
  </si>
  <si>
    <t>30/2019</t>
  </si>
  <si>
    <t>Jovanović Milutin</t>
  </si>
  <si>
    <t>32/2019</t>
  </si>
  <si>
    <t>Zlatičanin Snežana</t>
  </si>
  <si>
    <t>36/2019</t>
  </si>
  <si>
    <t>Sinđić Katarina</t>
  </si>
  <si>
    <t>39/2019</t>
  </si>
  <si>
    <t>Stešević Sonja</t>
  </si>
  <si>
    <t>4/2018</t>
  </si>
  <si>
    <t>Slavković Novak</t>
  </si>
  <si>
    <t>6/2018</t>
  </si>
  <si>
    <t>Vukušić Petar</t>
  </si>
  <si>
    <t>22/2018</t>
  </si>
  <si>
    <t>Tošić Pavle</t>
  </si>
  <si>
    <t>23/2018</t>
  </si>
  <si>
    <t>Femić Marija</t>
  </si>
  <si>
    <t>25/2018</t>
  </si>
  <si>
    <t>Cvijović Milan</t>
  </si>
  <si>
    <t>32/2018</t>
  </si>
  <si>
    <t>Živanović Vesna</t>
  </si>
  <si>
    <t>37/2018</t>
  </si>
  <si>
    <t>Stanković Milica</t>
  </si>
  <si>
    <t>9/2017</t>
  </si>
  <si>
    <t>Kaluđerović Filip</t>
  </si>
  <si>
    <t>12/2017</t>
  </si>
  <si>
    <t>Vukčević Danilo</t>
  </si>
  <si>
    <t>16/2017</t>
  </si>
  <si>
    <t>Miković Nemanja</t>
  </si>
  <si>
    <t>25/2017</t>
  </si>
  <si>
    <t>Jovović Nikola</t>
  </si>
  <si>
    <t>31/2017</t>
  </si>
  <si>
    <t>Ljumović Pavle</t>
  </si>
  <si>
    <t>35/2017</t>
  </si>
  <si>
    <t>Veljić Nikola</t>
  </si>
  <si>
    <t>37/2017</t>
  </si>
  <si>
    <t>Raspopović Tamara</t>
  </si>
  <si>
    <t>16/2016</t>
  </si>
  <si>
    <t>Raičević Filip</t>
  </si>
  <si>
    <t>20/2016</t>
  </si>
  <si>
    <t>Hodžić Deniz</t>
  </si>
  <si>
    <t>35/2016</t>
  </si>
  <si>
    <t>Rakonjac Nikola</t>
  </si>
  <si>
    <t>4/2015</t>
  </si>
  <si>
    <t>Trle Sead</t>
  </si>
  <si>
    <t>8/2015</t>
  </si>
  <si>
    <t>Čelebić Luka</t>
  </si>
  <si>
    <t>29/2015</t>
  </si>
  <si>
    <t>Vuković Veliša</t>
  </si>
  <si>
    <t>13/2014</t>
  </si>
  <si>
    <t>Novčić Stefan</t>
  </si>
  <si>
    <t>39/2014</t>
  </si>
  <si>
    <t>Đurković Momir</t>
  </si>
  <si>
    <t>Gerenčić Dimitrije</t>
  </si>
  <si>
    <t>Radoman Miloš</t>
  </si>
  <si>
    <t>Radulović Marina</t>
  </si>
  <si>
    <t>Zečević Nikola</t>
  </si>
  <si>
    <t>Savić Uroš</t>
  </si>
  <si>
    <t>Brzić Barbara</t>
  </si>
  <si>
    <t>Dragaš Vuksan</t>
  </si>
  <si>
    <t>8/2019</t>
  </si>
  <si>
    <t>Peruničić Ksenija</t>
  </si>
  <si>
    <t>Rakočević Vasilije</t>
  </si>
  <si>
    <t>Lešić Nikola</t>
  </si>
  <si>
    <t>Rabrenović Aleksa</t>
  </si>
  <si>
    <t>Vukićević Jovana</t>
  </si>
  <si>
    <t>Stijović Marija</t>
  </si>
  <si>
    <t>Mašković Anđela</t>
  </si>
  <si>
    <t>Jovanović Petar</t>
  </si>
  <si>
    <t>Jašović Aleksandar</t>
  </si>
  <si>
    <t>Vujović Gordana</t>
  </si>
  <si>
    <t>Stanojević Danilo</t>
  </si>
  <si>
    <t>Drobnjak Savo</t>
  </si>
  <si>
    <t>Fatić Mirela</t>
  </si>
  <si>
    <t>Božović Luka</t>
  </si>
  <si>
    <t>Mijatović Nataša</t>
  </si>
  <si>
    <t>Pavićević Andrija</t>
  </si>
  <si>
    <t>Milović Matija</t>
  </si>
  <si>
    <t>Stevanović Boris</t>
  </si>
  <si>
    <t>Petrović Andrija</t>
  </si>
  <si>
    <t>Mirković Danilo</t>
  </si>
  <si>
    <t>31/2019</t>
  </si>
  <si>
    <t>Kraljević Marijana</t>
  </si>
  <si>
    <t>Dedović Andrija</t>
  </si>
  <si>
    <t>33/2019</t>
  </si>
  <si>
    <t>Demić Muhamed</t>
  </si>
  <si>
    <t>34/2019</t>
  </si>
  <si>
    <t>Kalinić Mihailo</t>
  </si>
  <si>
    <t>35/2019</t>
  </si>
  <si>
    <t>Selmanović Vedad</t>
  </si>
  <si>
    <t>37/2019</t>
  </si>
  <si>
    <t>Fatić Milica</t>
  </si>
  <si>
    <t>Mijanović Zoran</t>
  </si>
  <si>
    <t>41/2019</t>
  </si>
  <si>
    <t>Mandić Vido</t>
  </si>
  <si>
    <t>42/2019</t>
  </si>
  <si>
    <t>Jovanović Vladimir</t>
  </si>
  <si>
    <t>43/2019</t>
  </si>
  <si>
    <t>Bojanović Sara</t>
  </si>
  <si>
    <t>44/2019</t>
  </si>
  <si>
    <t>Obradović Una</t>
  </si>
  <si>
    <t>45/2019</t>
  </si>
  <si>
    <t>Knežević Vuk</t>
  </si>
  <si>
    <t>46/2019</t>
  </si>
  <si>
    <t>Mijailović Mia</t>
  </si>
  <si>
    <t>47/2019</t>
  </si>
  <si>
    <t>Sekulović Una</t>
  </si>
  <si>
    <t>48/2019</t>
  </si>
  <si>
    <t>Benić Teodora</t>
  </si>
  <si>
    <t>49/2019</t>
  </si>
  <si>
    <t>Brajović Predrag</t>
  </si>
  <si>
    <t>50/2019</t>
  </si>
  <si>
    <t>Gačević Ognjen</t>
  </si>
  <si>
    <t>51/2019</t>
  </si>
  <si>
    <t>Kršić Faris</t>
  </si>
  <si>
    <t>Pejović Vasilisa</t>
  </si>
  <si>
    <t>34/2018</t>
  </si>
  <si>
    <t>Radulović Ana</t>
  </si>
  <si>
    <t>43/2018</t>
  </si>
  <si>
    <t>Cmiljanić Dunja</t>
  </si>
  <si>
    <t>28/2017</t>
  </si>
  <si>
    <t>Vujović Slobodan</t>
  </si>
  <si>
    <t>36/2017</t>
  </si>
  <si>
    <t>Kalač Almin</t>
  </si>
  <si>
    <t>39/2017</t>
  </si>
  <si>
    <t>Rašović Marija</t>
  </si>
  <si>
    <t>50/2017</t>
  </si>
  <si>
    <t>Berišaj Bernard</t>
  </si>
  <si>
    <t>51/2017</t>
  </si>
  <si>
    <t>Božović Branko</t>
  </si>
  <si>
    <t>48/2014</t>
  </si>
  <si>
    <t>Praščević Ivana</t>
  </si>
  <si>
    <t>daka07080708@gmail.com</t>
  </si>
  <si>
    <t>Std</t>
  </si>
  <si>
    <t>ind</t>
  </si>
  <si>
    <t>ime</t>
  </si>
  <si>
    <t>Vazan i obavezan test</t>
  </si>
  <si>
    <t>Kolokvijum TEORIJA</t>
  </si>
  <si>
    <t>Kolokvijum ZADACI</t>
  </si>
  <si>
    <t>Email Address</t>
  </si>
  <si>
    <t>god</t>
  </si>
  <si>
    <t>C</t>
  </si>
  <si>
    <t>dimitrijegerencic@gmail.com</t>
  </si>
  <si>
    <t>dorrmmamu@gmail.com</t>
  </si>
  <si>
    <t>mradulovic98@gmail.com</t>
  </si>
  <si>
    <t>camnesya@gmail.com</t>
  </si>
  <si>
    <t>allkop.bih@gmail.com</t>
  </si>
  <si>
    <t>barbara.brzic@gmail.com</t>
  </si>
  <si>
    <t>cawufax@gmail.com</t>
  </si>
  <si>
    <t>perunicick05@gmail.com</t>
  </si>
  <si>
    <t>rakocevicvasilije1@gmail.com</t>
  </si>
  <si>
    <t>nikolalesic24@gmail.com</t>
  </si>
  <si>
    <t>rabrenovicaleksa20@gmail.com</t>
  </si>
  <si>
    <t>jovana.vuk2000@gmail.com</t>
  </si>
  <si>
    <t>marijamakastijovic@gmail.com</t>
  </si>
  <si>
    <t>andjelamaskovic7@gmail.com</t>
  </si>
  <si>
    <t>jovanovic.petar499@gmail.com</t>
  </si>
  <si>
    <t>danilodvukcevic@gmail.com</t>
  </si>
  <si>
    <t>aleksandarjasovic@gmail.com</t>
  </si>
  <si>
    <t>gordanavujovicgoca5@gmail.com</t>
  </si>
  <si>
    <t>stanojevicdanilo@gmail.com</t>
  </si>
  <si>
    <t>savo.drobnjak5@gmail.com</t>
  </si>
  <si>
    <t>mirela.fatic000@gmail.com</t>
  </si>
  <si>
    <t>bozovicluka2000@gmail.com</t>
  </si>
  <si>
    <t>mijatovicn650@gmail.com</t>
  </si>
  <si>
    <t>andrijapavicevic000@gmail.com</t>
  </si>
  <si>
    <t>matijamilovic999@gmail.com</t>
  </si>
  <si>
    <t>boko22.bs@gmail.com</t>
  </si>
  <si>
    <t>andrija.petro123@gmail.com</t>
  </si>
  <si>
    <t>danilomirkovic42@gmail.com</t>
  </si>
  <si>
    <t>marijanakraljevic16@gmail.com</t>
  </si>
  <si>
    <t>demicmede@gmail.com</t>
  </si>
  <si>
    <t>mihailo63kalinic@gmail.com</t>
  </si>
  <si>
    <t>X_Gamer@outlook.com</t>
  </si>
  <si>
    <t>milica.f.pg@gmail.com</t>
  </si>
  <si>
    <t>vidoka9@gmail.com</t>
  </si>
  <si>
    <t>vladojovanovic20@gmail.com</t>
  </si>
  <si>
    <t>sarabojanovic881@gmail.com</t>
  </si>
  <si>
    <t>vuk.knezevic2020@gmail.com</t>
  </si>
  <si>
    <t>miamijailovic5@gmail.com</t>
  </si>
  <si>
    <t>tbenic00@gmail.com</t>
  </si>
  <si>
    <t>predragbrajovic777@gmail.com</t>
  </si>
  <si>
    <t>00ognjengacevic@gmail.com</t>
  </si>
  <si>
    <t>pejovicv12@gmail.com</t>
  </si>
  <si>
    <t>aradulovic18@gmail.com</t>
  </si>
  <si>
    <t>cmiljanicdunja0@gmail.com</t>
  </si>
  <si>
    <t>bobeloff@gmail.com</t>
  </si>
  <si>
    <t>akalac55@gmail.com</t>
  </si>
  <si>
    <t>berishajbernard@gmail.com</t>
  </si>
  <si>
    <t>prascevic.iva@gmail.com</t>
  </si>
  <si>
    <t>D</t>
  </si>
  <si>
    <t>sosicslavko8@gmail.com</t>
  </si>
  <si>
    <t>adisa.slijepcevic24@gmail.com</t>
  </si>
  <si>
    <t>vatra125@gmail.com</t>
  </si>
  <si>
    <t>caslavbakic66@gmail.com</t>
  </si>
  <si>
    <t>aco.asanovski@gmail.com</t>
  </si>
  <si>
    <t>matbra35@gmail.com</t>
  </si>
  <si>
    <t>jovannavelic@gmail.com</t>
  </si>
  <si>
    <t>fejt00@gmail.com</t>
  </si>
  <si>
    <t>lukovicaida5@gmail.com</t>
  </si>
  <si>
    <t>vukcevic.luka00@gmail.com</t>
  </si>
  <si>
    <t>dimo.radonjic2112@gmail.com</t>
  </si>
  <si>
    <t>kacabandovic@gmail.com</t>
  </si>
  <si>
    <t>radonjicfilip2013@gmail.com</t>
  </si>
  <si>
    <t>suksa186@gmail.com</t>
  </si>
  <si>
    <t>sasamiskovic09@gmail.com</t>
  </si>
  <si>
    <t>maksim.lutovac007@gmail.com</t>
  </si>
  <si>
    <t>wolferstier@gmail.com</t>
  </si>
  <si>
    <t>markojankovic1902@gmail.com</t>
  </si>
  <si>
    <t>dzefikaadrovic@gmail.com</t>
  </si>
  <si>
    <t>jaksa.vlahovic1@gmail.com</t>
  </si>
  <si>
    <t>perunicicmarijap231@gmail.com</t>
  </si>
  <si>
    <t>david.komnenovic1@gmail.com</t>
  </si>
  <si>
    <t>andjelaavucic@gmail.com</t>
  </si>
  <si>
    <t>raicevicanastasija24@gmail.com</t>
  </si>
  <si>
    <t>milutinj7@gmail.com</t>
  </si>
  <si>
    <t>sneza.11low@gmail.com</t>
  </si>
  <si>
    <t>sindjic.katarina@gmail.com</t>
  </si>
  <si>
    <t>stesevic72@gmail.com</t>
  </si>
  <si>
    <t>novak.slavkovic99@gmail.com</t>
  </si>
  <si>
    <t>ptvukusic@gmail.com</t>
  </si>
  <si>
    <t>tosicpavle5@gmail.com</t>
  </si>
  <si>
    <t>zivanovicv2209@gmail.com</t>
  </si>
  <si>
    <t>dzonnna@gmail.com</t>
  </si>
  <si>
    <t>pavle.ljumovic@gmail.com</t>
  </si>
  <si>
    <t>nikolaveljic64@gmail.com</t>
  </si>
  <si>
    <t>tamara.raspopovic@gmail.com</t>
  </si>
  <si>
    <t>smaracx@gmail.com</t>
  </si>
  <si>
    <t>seadtrle@gmail.com</t>
  </si>
  <si>
    <t>lukaceleba@gmail.com</t>
  </si>
  <si>
    <t>momirdjurkovic1421@gmail.com</t>
  </si>
  <si>
    <t>x</t>
  </si>
  <si>
    <t>2020</t>
  </si>
  <si>
    <t>Nikolina</t>
  </si>
  <si>
    <t>Nikolić</t>
  </si>
  <si>
    <t>Mrdak</t>
  </si>
  <si>
    <t>Balša</t>
  </si>
  <si>
    <t>Dajković</t>
  </si>
  <si>
    <t>Popović</t>
  </si>
  <si>
    <t>Radović</t>
  </si>
  <si>
    <t>Alković</t>
  </si>
  <si>
    <t>Marković</t>
  </si>
  <si>
    <t>Šćekić</t>
  </si>
  <si>
    <t>Todorović</t>
  </si>
  <si>
    <t>38</t>
  </si>
  <si>
    <t>40</t>
  </si>
  <si>
    <t>Dušan</t>
  </si>
  <si>
    <t>Dragan</t>
  </si>
  <si>
    <t>Pehar</t>
  </si>
  <si>
    <t>52</t>
  </si>
  <si>
    <t>53</t>
  </si>
  <si>
    <t>54</t>
  </si>
  <si>
    <t>Emir</t>
  </si>
  <si>
    <t>Nedović</t>
  </si>
  <si>
    <t>Taušan</t>
  </si>
  <si>
    <t>Jelena</t>
  </si>
  <si>
    <t>Ivan</t>
  </si>
  <si>
    <t>Vladan</t>
  </si>
  <si>
    <t>Igor</t>
  </si>
  <si>
    <t>Veličković</t>
  </si>
  <si>
    <t>Vučinić</t>
  </si>
  <si>
    <t>Minić</t>
  </si>
  <si>
    <t>704</t>
  </si>
  <si>
    <t>Lazar</t>
  </si>
  <si>
    <t>Đorđe</t>
  </si>
  <si>
    <t>Jovan</t>
  </si>
  <si>
    <t>55</t>
  </si>
  <si>
    <t>Vid</t>
  </si>
  <si>
    <t>Put</t>
  </si>
  <si>
    <t>Plan</t>
  </si>
  <si>
    <t>2021</t>
  </si>
  <si>
    <t>Jovićević</t>
  </si>
  <si>
    <t>B</t>
  </si>
  <si>
    <t>Anja</t>
  </si>
  <si>
    <t>Žunjić</t>
  </si>
  <si>
    <t>Petrović</t>
  </si>
  <si>
    <t>Madžgalj</t>
  </si>
  <si>
    <t>David</t>
  </si>
  <si>
    <t>Bojanić</t>
  </si>
  <si>
    <t>Ermina</t>
  </si>
  <si>
    <t>Agović</t>
  </si>
  <si>
    <t>Tijana</t>
  </si>
  <si>
    <t>Tomašević</t>
  </si>
  <si>
    <t>Milena</t>
  </si>
  <si>
    <t>Mandić</t>
  </si>
  <si>
    <t>Marojević</t>
  </si>
  <si>
    <t>Drašković</t>
  </si>
  <si>
    <t>Mešter</t>
  </si>
  <si>
    <t>Ilija</t>
  </si>
  <si>
    <t>Milošević</t>
  </si>
  <si>
    <t>Savić</t>
  </si>
  <si>
    <t>Bašanović</t>
  </si>
  <si>
    <t>Miloš</t>
  </si>
  <si>
    <t>Uroš</t>
  </si>
  <si>
    <t>Milović</t>
  </si>
  <si>
    <t>Šućur</t>
  </si>
  <si>
    <t>Jeknić</t>
  </si>
  <si>
    <t>Ognjen</t>
  </si>
  <si>
    <t>Tomčić</t>
  </si>
  <si>
    <t>Špiro</t>
  </si>
  <si>
    <t>Mugoša</t>
  </si>
  <si>
    <t>Damian</t>
  </si>
  <si>
    <t>Femić</t>
  </si>
  <si>
    <t>Đogović</t>
  </si>
  <si>
    <t>Marijana</t>
  </si>
  <si>
    <t>Kraljević</t>
  </si>
  <si>
    <t>Itana</t>
  </si>
  <si>
    <t>Radičević</t>
  </si>
  <si>
    <t>Strugar</t>
  </si>
  <si>
    <t>Bojić</t>
  </si>
  <si>
    <t>Katarina</t>
  </si>
  <si>
    <t>Samardžić</t>
  </si>
  <si>
    <t>Ristović</t>
  </si>
  <si>
    <t>Radusinović</t>
  </si>
  <si>
    <t>Andrija</t>
  </si>
  <si>
    <t>Kljajević</t>
  </si>
  <si>
    <t>Ružić</t>
  </si>
  <si>
    <t>Mirela</t>
  </si>
  <si>
    <t>Abazović</t>
  </si>
  <si>
    <t>Abramović</t>
  </si>
  <si>
    <t>Mašanović</t>
  </si>
  <si>
    <t>Zekić</t>
  </si>
  <si>
    <t>Ansar</t>
  </si>
  <si>
    <t>Kurbardović</t>
  </si>
  <si>
    <t>Šljivančanin</t>
  </si>
  <si>
    <t>Benjamin</t>
  </si>
  <si>
    <t>Janes</t>
  </si>
  <si>
    <t>Bogić</t>
  </si>
  <si>
    <t>Bulatović</t>
  </si>
  <si>
    <t>S</t>
  </si>
  <si>
    <t>Branislav</t>
  </si>
  <si>
    <t>Kasalica</t>
  </si>
  <si>
    <t>Bogdan</t>
  </si>
  <si>
    <t>Marvučić</t>
  </si>
  <si>
    <t>Perović</t>
  </si>
  <si>
    <t>Roćenović</t>
  </si>
  <si>
    <t>Dušica</t>
  </si>
  <si>
    <t>Lekić</t>
  </si>
  <si>
    <t>Rajan</t>
  </si>
  <si>
    <t>Miletić</t>
  </si>
  <si>
    <t>Bjelica</t>
  </si>
  <si>
    <t>Konatar</t>
  </si>
  <si>
    <t>Jokanović</t>
  </si>
  <si>
    <t>Andrej</t>
  </si>
  <si>
    <t>Planić</t>
  </si>
  <si>
    <t>Čabarkapa</t>
  </si>
  <si>
    <t>Antonije</t>
  </si>
  <si>
    <t>Alorić</t>
  </si>
  <si>
    <t>Loncović</t>
  </si>
  <si>
    <t>Gorica</t>
  </si>
  <si>
    <t>Otović</t>
  </si>
  <si>
    <t>Una</t>
  </si>
  <si>
    <t>Krsto</t>
  </si>
  <si>
    <t>Kustudić</t>
  </si>
  <si>
    <t>Gojković</t>
  </si>
  <si>
    <t>Nađa</t>
  </si>
  <si>
    <t>Peković</t>
  </si>
  <si>
    <t>Simović</t>
  </si>
  <si>
    <t>Elica</t>
  </si>
  <si>
    <t>Begović</t>
  </si>
  <si>
    <t>Stanković</t>
  </si>
  <si>
    <t>Kujević</t>
  </si>
  <si>
    <t>Anđela</t>
  </si>
  <si>
    <t>Stanisavljević</t>
  </si>
  <si>
    <t>Martinović</t>
  </si>
  <si>
    <t>Kaluđerović</t>
  </si>
  <si>
    <t>2021/22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</si>
</sst>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0"/>
      <name val="Arial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8"/>
      <color indexed="8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b/>
      <i/>
      <sz val="14"/>
      <color indexed="8"/>
      <name val="Arial"/>
      <family val="2"/>
    </font>
    <font>
      <sz val="12"/>
      <name val="Times New Roman"/>
      <family val="1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0000"/>
      <name val="Calibri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7" fillId="27" borderId="0" applyNumberFormat="0" applyBorder="0" applyAlignment="0" applyProtection="0"/>
    <xf numFmtId="0" fontId="28" fillId="28" borderId="41" applyNumberFormat="0" applyAlignment="0" applyProtection="0"/>
    <xf numFmtId="0" fontId="29" fillId="29" borderId="42" applyNumberFormat="0" applyAlignment="0" applyProtection="0"/>
    <xf numFmtId="0" fontId="30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2" fillId="0" borderId="43" applyNumberFormat="0" applyFill="0" applyAlignment="0" applyProtection="0"/>
    <xf numFmtId="0" fontId="33" fillId="0" borderId="44" applyNumberFormat="0" applyFill="0" applyAlignment="0" applyProtection="0"/>
    <xf numFmtId="0" fontId="34" fillId="0" borderId="45" applyNumberFormat="0" applyFill="0" applyAlignment="0" applyProtection="0"/>
    <xf numFmtId="0" fontId="34" fillId="0" borderId="0" applyNumberFormat="0" applyFill="0" applyBorder="0" applyAlignment="0" applyProtection="0"/>
    <xf numFmtId="0" fontId="35" fillId="31" borderId="41" applyNumberFormat="0" applyAlignment="0" applyProtection="0"/>
    <xf numFmtId="0" fontId="36" fillId="0" borderId="46" applyNumberFormat="0" applyFill="0" applyAlignment="0" applyProtection="0"/>
    <xf numFmtId="0" fontId="37" fillId="32" borderId="0" applyNumberFormat="0" applyBorder="0" applyAlignment="0" applyProtection="0"/>
    <xf numFmtId="0" fontId="25" fillId="0" borderId="0"/>
    <xf numFmtId="0" fontId="38" fillId="0" borderId="0"/>
    <xf numFmtId="0" fontId="4" fillId="0" borderId="0"/>
    <xf numFmtId="0" fontId="5" fillId="0" borderId="0"/>
    <xf numFmtId="0" fontId="5" fillId="0" borderId="0"/>
    <xf numFmtId="0" fontId="25" fillId="33" borderId="47" applyNumberFormat="0" applyFont="0" applyAlignment="0" applyProtection="0"/>
    <xf numFmtId="0" fontId="39" fillId="28" borderId="48" applyNumberFormat="0" applyAlignment="0" applyProtection="0"/>
    <xf numFmtId="0" fontId="40" fillId="0" borderId="0" applyNumberFormat="0" applyFill="0" applyBorder="0" applyAlignment="0" applyProtection="0"/>
    <xf numFmtId="0" fontId="41" fillId="0" borderId="49" applyNumberFormat="0" applyFill="0" applyAlignment="0" applyProtection="0"/>
    <xf numFmtId="0" fontId="42" fillId="0" borderId="0" applyNumberFormat="0" applyFill="0" applyBorder="0" applyAlignment="0" applyProtection="0"/>
    <xf numFmtId="0" fontId="3" fillId="0" borderId="0"/>
    <xf numFmtId="0" fontId="44" fillId="0" borderId="0" applyNumberFormat="0" applyFill="0" applyBorder="0" applyAlignment="0" applyProtection="0"/>
    <xf numFmtId="0" fontId="32" fillId="0" borderId="43" applyNumberFormat="0" applyFill="0" applyAlignment="0" applyProtection="0"/>
    <xf numFmtId="0" fontId="33" fillId="0" borderId="44" applyNumberFormat="0" applyFill="0" applyAlignment="0" applyProtection="0"/>
    <xf numFmtId="0" fontId="34" fillId="0" borderId="45" applyNumberFormat="0" applyFill="0" applyAlignment="0" applyProtection="0"/>
    <xf numFmtId="0" fontId="34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27" fillId="27" borderId="0" applyNumberFormat="0" applyBorder="0" applyAlignment="0" applyProtection="0"/>
    <xf numFmtId="0" fontId="45" fillId="32" borderId="0" applyNumberFormat="0" applyBorder="0" applyAlignment="0" applyProtection="0"/>
    <xf numFmtId="0" fontId="35" fillId="31" borderId="41" applyNumberFormat="0" applyAlignment="0" applyProtection="0"/>
    <xf numFmtId="0" fontId="39" fillId="28" borderId="48" applyNumberFormat="0" applyAlignment="0" applyProtection="0"/>
    <xf numFmtId="0" fontId="28" fillId="28" borderId="41" applyNumberFormat="0" applyAlignment="0" applyProtection="0"/>
    <xf numFmtId="0" fontId="36" fillId="0" borderId="46" applyNumberFormat="0" applyFill="0" applyAlignment="0" applyProtection="0"/>
    <xf numFmtId="0" fontId="29" fillId="29" borderId="42" applyNumberFormat="0" applyAlignment="0" applyProtection="0"/>
    <xf numFmtId="0" fontId="42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1" fillId="0" borderId="49" applyNumberFormat="0" applyFill="0" applyAlignment="0" applyProtection="0"/>
    <xf numFmtId="0" fontId="26" fillId="21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26" fillId="22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  <xf numFmtId="0" fontId="26" fillId="23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7" borderId="0" applyNumberFormat="0" applyBorder="0" applyAlignment="0" applyProtection="0"/>
    <xf numFmtId="0" fontId="26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8" borderId="0" applyNumberFormat="0" applyBorder="0" applyAlignment="0" applyProtection="0"/>
    <xf numFmtId="0" fontId="26" fillId="25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  <xf numFmtId="0" fontId="26" fillId="26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33" borderId="47" applyNumberFormat="0" applyFont="0" applyAlignment="0" applyProtection="0"/>
  </cellStyleXfs>
  <cellXfs count="178">
    <xf numFmtId="0" fontId="0" fillId="0" borderId="0" xfId="0"/>
    <xf numFmtId="0" fontId="5" fillId="0" borderId="0" xfId="41"/>
    <xf numFmtId="0" fontId="5" fillId="0" borderId="0" xfId="41" applyAlignment="1">
      <alignment horizontal="center"/>
    </xf>
    <xf numFmtId="0" fontId="5" fillId="0" borderId="1" xfId="41" applyBorder="1" applyAlignment="1">
      <alignment vertical="center"/>
    </xf>
    <xf numFmtId="0" fontId="14" fillId="0" borderId="2" xfId="41" applyFont="1" applyBorder="1" applyAlignment="1">
      <alignment horizontal="center" vertical="center" wrapText="1"/>
    </xf>
    <xf numFmtId="0" fontId="8" fillId="0" borderId="2" xfId="41" applyFont="1" applyBorder="1" applyAlignment="1">
      <alignment horizontal="center" vertical="center"/>
    </xf>
    <xf numFmtId="0" fontId="7" fillId="0" borderId="1" xfId="41" applyFont="1" applyBorder="1"/>
    <xf numFmtId="0" fontId="5" fillId="0" borderId="1" xfId="41" applyNumberFormat="1" applyBorder="1" applyAlignment="1">
      <alignment horizontal="center"/>
    </xf>
    <xf numFmtId="0" fontId="7" fillId="0" borderId="1" xfId="41" applyFont="1" applyBorder="1" applyAlignment="1">
      <alignment horizontal="center"/>
    </xf>
    <xf numFmtId="0" fontId="5" fillId="0" borderId="1" xfId="41" applyNumberFormat="1" applyBorder="1"/>
    <xf numFmtId="0" fontId="7" fillId="0" borderId="1" xfId="41" applyFont="1" applyBorder="1" applyAlignment="1">
      <alignment horizontal="right"/>
    </xf>
    <xf numFmtId="0" fontId="5" fillId="0" borderId="2" xfId="41" applyNumberFormat="1" applyBorder="1" applyAlignment="1">
      <alignment horizontal="center"/>
    </xf>
    <xf numFmtId="0" fontId="15" fillId="0" borderId="0" xfId="41" applyFont="1"/>
    <xf numFmtId="0" fontId="17" fillId="2" borderId="1" xfId="39" applyFont="1" applyFill="1" applyBorder="1" applyAlignment="1">
      <alignment horizontal="left" vertical="center" wrapText="1"/>
    </xf>
    <xf numFmtId="0" fontId="4" fillId="0" borderId="0" xfId="39" applyAlignment="1">
      <alignment horizontal="left" vertical="center"/>
    </xf>
    <xf numFmtId="0" fontId="4" fillId="0" borderId="0" xfId="39"/>
    <xf numFmtId="0" fontId="4" fillId="0" borderId="0" xfId="39" applyAlignment="1">
      <alignment horizontal="center" vertical="center"/>
    </xf>
    <xf numFmtId="0" fontId="19" fillId="0" borderId="3" xfId="39" applyFont="1" applyBorder="1" applyAlignment="1">
      <alignment horizontal="center" vertical="center" wrapText="1"/>
    </xf>
    <xf numFmtId="0" fontId="19" fillId="0" borderId="4" xfId="39" applyFont="1" applyBorder="1" applyAlignment="1">
      <alignment horizontal="center" vertical="center" wrapText="1"/>
    </xf>
    <xf numFmtId="0" fontId="4" fillId="0" borderId="5" xfId="39" applyBorder="1" applyAlignment="1">
      <alignment horizontal="center"/>
    </xf>
    <xf numFmtId="0" fontId="17" fillId="0" borderId="0" xfId="39" applyFont="1" applyBorder="1" applyAlignment="1">
      <alignment horizontal="right" vertical="top" wrapText="1"/>
    </xf>
    <xf numFmtId="0" fontId="4" fillId="0" borderId="0" xfId="39" applyFont="1"/>
    <xf numFmtId="0" fontId="22" fillId="0" borderId="0" xfId="41" applyFont="1" applyAlignment="1">
      <alignment horizontal="left" vertical="center"/>
    </xf>
    <xf numFmtId="0" fontId="8" fillId="0" borderId="0" xfId="41" applyFont="1" applyAlignment="1">
      <alignment horizontal="left" vertical="center"/>
    </xf>
    <xf numFmtId="0" fontId="11" fillId="0" borderId="0" xfId="41" applyFont="1" applyAlignment="1">
      <alignment horizontal="center"/>
    </xf>
    <xf numFmtId="0" fontId="17" fillId="0" borderId="6" xfId="41" applyFont="1" applyBorder="1" applyAlignment="1">
      <alignment horizontal="center" wrapText="1"/>
    </xf>
    <xf numFmtId="0" fontId="17" fillId="0" borderId="7" xfId="41" applyFont="1" applyBorder="1" applyAlignment="1">
      <alignment horizontal="center" wrapText="1"/>
    </xf>
    <xf numFmtId="0" fontId="17" fillId="0" borderId="8" xfId="41" applyFont="1" applyBorder="1" applyAlignment="1">
      <alignment horizontal="center" wrapText="1"/>
    </xf>
    <xf numFmtId="0" fontId="17" fillId="0" borderId="9" xfId="41" applyFont="1" applyBorder="1" applyAlignment="1">
      <alignment horizontal="center" wrapText="1"/>
    </xf>
    <xf numFmtId="0" fontId="17" fillId="0" borderId="10" xfId="41" applyFont="1" applyBorder="1" applyAlignment="1">
      <alignment horizontal="center" wrapText="1"/>
    </xf>
    <xf numFmtId="0" fontId="17" fillId="0" borderId="11" xfId="41" applyFont="1" applyBorder="1" applyAlignment="1">
      <alignment wrapText="1"/>
    </xf>
    <xf numFmtId="0" fontId="17" fillId="0" borderId="11" xfId="41" applyFont="1" applyBorder="1" applyAlignment="1">
      <alignment horizontal="center" wrapText="1"/>
    </xf>
    <xf numFmtId="0" fontId="17" fillId="0" borderId="12" xfId="41" applyFont="1" applyBorder="1" applyAlignment="1">
      <alignment horizontal="center" wrapText="1"/>
    </xf>
    <xf numFmtId="0" fontId="17" fillId="0" borderId="13" xfId="41" applyFont="1" applyBorder="1" applyAlignment="1">
      <alignment horizontal="center" wrapText="1"/>
    </xf>
    <xf numFmtId="0" fontId="17" fillId="0" borderId="8" xfId="41" applyFont="1" applyBorder="1" applyAlignment="1">
      <alignment wrapText="1"/>
    </xf>
    <xf numFmtId="0" fontId="17" fillId="0" borderId="0" xfId="41" applyFont="1" applyBorder="1" applyAlignment="1">
      <alignment horizontal="center" wrapText="1"/>
    </xf>
    <xf numFmtId="0" fontId="17" fillId="0" borderId="0" xfId="41" applyFont="1" applyBorder="1" applyAlignment="1">
      <alignment wrapText="1"/>
    </xf>
    <xf numFmtId="49" fontId="4" fillId="0" borderId="5" xfId="39" applyNumberFormat="1" applyFont="1" applyBorder="1" applyAlignment="1">
      <alignment horizontal="right"/>
    </xf>
    <xf numFmtId="0" fontId="5" fillId="0" borderId="0" xfId="40"/>
    <xf numFmtId="0" fontId="5" fillId="0" borderId="0" xfId="40" applyAlignment="1">
      <alignment horizontal="center"/>
    </xf>
    <xf numFmtId="0" fontId="5" fillId="0" borderId="1" xfId="40" applyBorder="1" applyAlignment="1">
      <alignment vertical="center"/>
    </xf>
    <xf numFmtId="0" fontId="14" fillId="0" borderId="14" xfId="40" applyFont="1" applyBorder="1" applyAlignment="1">
      <alignment horizontal="center" vertical="center" wrapText="1"/>
    </xf>
    <xf numFmtId="0" fontId="8" fillId="0" borderId="14" xfId="40" applyFont="1" applyBorder="1" applyAlignment="1">
      <alignment horizontal="center" vertical="center"/>
    </xf>
    <xf numFmtId="0" fontId="7" fillId="0" borderId="15" xfId="40" applyFont="1" applyBorder="1"/>
    <xf numFmtId="0" fontId="5" fillId="0" borderId="2" xfId="40" applyNumberFormat="1" applyBorder="1" applyAlignment="1">
      <alignment horizontal="center"/>
    </xf>
    <xf numFmtId="0" fontId="7" fillId="0" borderId="16" xfId="40" applyFont="1" applyBorder="1" applyAlignment="1">
      <alignment horizontal="center"/>
    </xf>
    <xf numFmtId="0" fontId="5" fillId="0" borderId="2" xfId="40" applyNumberFormat="1" applyBorder="1"/>
    <xf numFmtId="0" fontId="7" fillId="0" borderId="0" xfId="40" applyFont="1" applyAlignment="1">
      <alignment horizontal="right"/>
    </xf>
    <xf numFmtId="0" fontId="7" fillId="0" borderId="1" xfId="40" applyFont="1" applyBorder="1"/>
    <xf numFmtId="0" fontId="5" fillId="0" borderId="1" xfId="40" applyNumberFormat="1" applyBorder="1" applyAlignment="1">
      <alignment horizontal="center"/>
    </xf>
    <xf numFmtId="0" fontId="7" fillId="0" borderId="1" xfId="40" applyFont="1" applyBorder="1" applyAlignment="1">
      <alignment horizontal="center"/>
    </xf>
    <xf numFmtId="0" fontId="5" fillId="0" borderId="1" xfId="40" applyNumberFormat="1" applyBorder="1"/>
    <xf numFmtId="0" fontId="7" fillId="0" borderId="1" xfId="40" applyFont="1" applyBorder="1" applyAlignment="1">
      <alignment horizontal="right"/>
    </xf>
    <xf numFmtId="0" fontId="5" fillId="0" borderId="17" xfId="40" applyNumberFormat="1" applyBorder="1" applyAlignment="1">
      <alignment horizontal="center"/>
    </xf>
    <xf numFmtId="0" fontId="10" fillId="0" borderId="1" xfId="40" applyNumberFormat="1" applyFont="1" applyFill="1" applyBorder="1" applyAlignment="1">
      <alignment horizontal="center"/>
    </xf>
    <xf numFmtId="0" fontId="10" fillId="0" borderId="1" xfId="40" applyNumberFormat="1" applyFont="1" applyBorder="1"/>
    <xf numFmtId="0" fontId="15" fillId="0" borderId="0" xfId="40" applyFont="1"/>
    <xf numFmtId="49" fontId="4" fillId="0" borderId="1" xfId="39" applyNumberFormat="1" applyFont="1" applyBorder="1" applyAlignment="1">
      <alignment horizontal="right"/>
    </xf>
    <xf numFmtId="0" fontId="5" fillId="0" borderId="0" xfId="41" applyFont="1"/>
    <xf numFmtId="0" fontId="7" fillId="0" borderId="0" xfId="41" applyFont="1"/>
    <xf numFmtId="0" fontId="4" fillId="0" borderId="0" xfId="41" applyFont="1"/>
    <xf numFmtId="49" fontId="0" fillId="0" borderId="1" xfId="0" applyNumberFormat="1" applyBorder="1"/>
    <xf numFmtId="0" fontId="0" fillId="0" borderId="1" xfId="0" applyBorder="1"/>
    <xf numFmtId="0" fontId="43" fillId="34" borderId="0" xfId="41" applyFont="1" applyFill="1"/>
    <xf numFmtId="0" fontId="4" fillId="0" borderId="1" xfId="40" applyNumberFormat="1" applyFont="1" applyBorder="1" applyAlignment="1">
      <alignment horizontal="right"/>
    </xf>
    <xf numFmtId="0" fontId="5" fillId="0" borderId="1" xfId="40" applyNumberFormat="1" applyBorder="1" applyAlignment="1">
      <alignment horizontal="right"/>
    </xf>
    <xf numFmtId="0" fontId="7" fillId="0" borderId="0" xfId="0" applyFont="1"/>
    <xf numFmtId="0" fontId="4" fillId="0" borderId="1" xfId="41" applyNumberFormat="1" applyFont="1" applyBorder="1"/>
    <xf numFmtId="0" fontId="11" fillId="0" borderId="0" xfId="41" applyFont="1" applyAlignment="1"/>
    <xf numFmtId="0" fontId="4" fillId="0" borderId="5" xfId="39" applyNumberFormat="1" applyFont="1" applyBorder="1" applyAlignment="1">
      <alignment horizontal="right"/>
    </xf>
    <xf numFmtId="0" fontId="25" fillId="0" borderId="0" xfId="37"/>
    <xf numFmtId="0" fontId="25" fillId="0" borderId="0" xfId="37"/>
    <xf numFmtId="0" fontId="25" fillId="0" borderId="0" xfId="37"/>
    <xf numFmtId="0" fontId="25" fillId="0" borderId="0" xfId="37"/>
    <xf numFmtId="0" fontId="25" fillId="0" borderId="0" xfId="37"/>
    <xf numFmtId="0" fontId="25" fillId="0" borderId="0" xfId="37"/>
    <xf numFmtId="0" fontId="25" fillId="0" borderId="0" xfId="37"/>
    <xf numFmtId="1" fontId="4" fillId="0" borderId="5" xfId="39" applyNumberFormat="1" applyBorder="1" applyAlignment="1">
      <alignment horizontal="center"/>
    </xf>
    <xf numFmtId="1" fontId="0" fillId="0" borderId="1" xfId="0" applyNumberFormat="1" applyBorder="1"/>
    <xf numFmtId="0" fontId="3" fillId="0" borderId="0" xfId="47"/>
    <xf numFmtId="0" fontId="2" fillId="0" borderId="0" xfId="47" applyFont="1"/>
    <xf numFmtId="0" fontId="1" fillId="0" borderId="0" xfId="88"/>
    <xf numFmtId="0" fontId="1" fillId="0" borderId="0" xfId="88"/>
    <xf numFmtId="0" fontId="6" fillId="0" borderId="1" xfId="40" applyFont="1" applyBorder="1" applyAlignment="1">
      <alignment horizontal="left" vertical="center"/>
    </xf>
    <xf numFmtId="0" fontId="7" fillId="2" borderId="1" xfId="40" applyFont="1" applyFill="1" applyBorder="1" applyAlignment="1"/>
    <xf numFmtId="0" fontId="8" fillId="0" borderId="17" xfId="40" applyFont="1" applyBorder="1" applyAlignment="1" applyProtection="1">
      <alignment horizontal="left" vertical="center"/>
      <protection locked="0"/>
    </xf>
    <xf numFmtId="0" fontId="8" fillId="0" borderId="18" xfId="40" applyFont="1" applyBorder="1" applyAlignment="1" applyProtection="1">
      <alignment horizontal="left" vertical="center"/>
      <protection locked="0"/>
    </xf>
    <xf numFmtId="0" fontId="5" fillId="0" borderId="18" xfId="40" applyBorder="1" applyAlignment="1">
      <alignment horizontal="left" vertical="center"/>
    </xf>
    <xf numFmtId="0" fontId="5" fillId="0" borderId="19" xfId="40" applyBorder="1" applyAlignment="1">
      <alignment horizontal="left" vertical="center"/>
    </xf>
    <xf numFmtId="0" fontId="9" fillId="0" borderId="17" xfId="40" applyFont="1" applyBorder="1" applyAlignment="1" applyProtection="1">
      <alignment horizontal="left" vertical="center"/>
      <protection locked="0"/>
    </xf>
    <xf numFmtId="0" fontId="9" fillId="0" borderId="18" xfId="40" applyFont="1" applyBorder="1" applyAlignment="1" applyProtection="1">
      <alignment horizontal="left" vertical="center"/>
      <protection locked="0"/>
    </xf>
    <xf numFmtId="0" fontId="10" fillId="0" borderId="18" xfId="40" applyFont="1" applyBorder="1" applyAlignment="1">
      <alignment horizontal="left" vertical="center"/>
    </xf>
    <xf numFmtId="0" fontId="10" fillId="0" borderId="19" xfId="40" applyFont="1" applyBorder="1" applyAlignment="1">
      <alignment horizontal="left" vertical="center"/>
    </xf>
    <xf numFmtId="0" fontId="11" fillId="0" borderId="1" xfId="40" applyFont="1" applyBorder="1" applyAlignment="1"/>
    <xf numFmtId="0" fontId="10" fillId="0" borderId="1" xfId="40" applyFont="1" applyBorder="1" applyAlignment="1">
      <alignment horizontal="center" vertical="top" wrapText="1"/>
    </xf>
    <xf numFmtId="0" fontId="7" fillId="0" borderId="1" xfId="40" applyFont="1" applyBorder="1" applyAlignment="1">
      <alignment horizontal="left"/>
    </xf>
    <xf numFmtId="0" fontId="7" fillId="0" borderId="1" xfId="40" applyFont="1" applyBorder="1" applyAlignment="1"/>
    <xf numFmtId="0" fontId="10" fillId="0" borderId="1" xfId="40" applyFont="1" applyBorder="1" applyAlignment="1">
      <alignment horizontal="center" vertical="center" wrapText="1"/>
    </xf>
    <xf numFmtId="0" fontId="10" fillId="0" borderId="1" xfId="40" applyFont="1" applyBorder="1" applyAlignment="1">
      <alignment vertical="center"/>
    </xf>
    <xf numFmtId="0" fontId="10" fillId="0" borderId="14" xfId="40" applyFont="1" applyBorder="1" applyAlignment="1">
      <alignment vertical="center"/>
    </xf>
    <xf numFmtId="0" fontId="12" fillId="0" borderId="1" xfId="40" applyFont="1" applyBorder="1" applyAlignment="1">
      <alignment horizontal="center" vertical="center" wrapText="1"/>
    </xf>
    <xf numFmtId="0" fontId="5" fillId="0" borderId="1" xfId="40" applyBorder="1" applyAlignment="1">
      <alignment vertical="center"/>
    </xf>
    <xf numFmtId="0" fontId="5" fillId="0" borderId="14" xfId="40" applyBorder="1" applyAlignment="1">
      <alignment vertical="center"/>
    </xf>
    <xf numFmtId="0" fontId="8" fillId="0" borderId="1" xfId="40" applyFont="1" applyBorder="1" applyAlignment="1">
      <alignment horizontal="center" vertical="center"/>
    </xf>
    <xf numFmtId="0" fontId="13" fillId="0" borderId="1" xfId="40" applyFont="1" applyBorder="1" applyAlignment="1">
      <alignment vertical="center" textRotation="90" wrapText="1"/>
    </xf>
    <xf numFmtId="0" fontId="13" fillId="0" borderId="14" xfId="40" applyFont="1" applyBorder="1" applyAlignment="1">
      <alignment vertical="center" textRotation="90" wrapText="1"/>
    </xf>
    <xf numFmtId="0" fontId="13" fillId="0" borderId="1" xfId="40" applyFont="1" applyBorder="1" applyAlignment="1">
      <alignment horizontal="center" vertical="center" textRotation="90" wrapText="1"/>
    </xf>
    <xf numFmtId="0" fontId="13" fillId="0" borderId="14" xfId="40" applyFont="1" applyBorder="1" applyAlignment="1">
      <alignment horizontal="center" vertical="center" textRotation="90" wrapText="1"/>
    </xf>
    <xf numFmtId="0" fontId="9" fillId="0" borderId="1" xfId="40" applyFont="1" applyBorder="1" applyAlignment="1">
      <alignment horizontal="center" vertical="center"/>
    </xf>
    <xf numFmtId="0" fontId="16" fillId="0" borderId="1" xfId="39" applyFont="1" applyBorder="1" applyAlignment="1">
      <alignment horizontal="left" vertical="center" wrapText="1"/>
    </xf>
    <xf numFmtId="0" fontId="18" fillId="0" borderId="1" xfId="39" applyFont="1" applyBorder="1" applyAlignment="1">
      <alignment wrapText="1"/>
    </xf>
    <xf numFmtId="0" fontId="19" fillId="0" borderId="1" xfId="39" applyFont="1" applyBorder="1" applyAlignment="1">
      <alignment wrapText="1"/>
    </xf>
    <xf numFmtId="0" fontId="20" fillId="0" borderId="1" xfId="39" applyFont="1" applyBorder="1" applyAlignment="1">
      <alignment wrapText="1"/>
    </xf>
    <xf numFmtId="0" fontId="4" fillId="0" borderId="17" xfId="39" applyBorder="1" applyAlignment="1">
      <alignment horizontal="left"/>
    </xf>
    <xf numFmtId="0" fontId="4" fillId="0" borderId="19" xfId="39" applyBorder="1" applyAlignment="1">
      <alignment horizontal="left"/>
    </xf>
    <xf numFmtId="0" fontId="17" fillId="0" borderId="20" xfId="39" applyFont="1" applyBorder="1" applyAlignment="1">
      <alignment wrapText="1"/>
    </xf>
    <xf numFmtId="0" fontId="21" fillId="0" borderId="2" xfId="39" applyFont="1" applyBorder="1" applyAlignment="1">
      <alignment horizontal="center" vertical="center" wrapText="1"/>
    </xf>
    <xf numFmtId="0" fontId="21" fillId="0" borderId="21" xfId="39" applyFont="1" applyBorder="1" applyAlignment="1">
      <alignment horizontal="center" vertical="center" wrapText="1"/>
    </xf>
    <xf numFmtId="0" fontId="19" fillId="0" borderId="22" xfId="39" applyFont="1" applyBorder="1" applyAlignment="1">
      <alignment horizontal="center" vertical="center" wrapText="1"/>
    </xf>
    <xf numFmtId="0" fontId="19" fillId="0" borderId="23" xfId="39" applyFont="1" applyBorder="1" applyAlignment="1">
      <alignment horizontal="center" vertical="center" wrapText="1"/>
    </xf>
    <xf numFmtId="0" fontId="19" fillId="0" borderId="24" xfId="39" applyFont="1" applyBorder="1" applyAlignment="1">
      <alignment horizontal="center" vertical="center" wrapText="1"/>
    </xf>
    <xf numFmtId="0" fontId="19" fillId="0" borderId="25" xfId="39" applyFont="1" applyBorder="1" applyAlignment="1">
      <alignment horizontal="center" vertical="center" wrapText="1"/>
    </xf>
    <xf numFmtId="0" fontId="19" fillId="0" borderId="17" xfId="39" applyFont="1" applyBorder="1" applyAlignment="1">
      <alignment horizontal="center" vertical="center" wrapText="1"/>
    </xf>
    <xf numFmtId="0" fontId="19" fillId="0" borderId="19" xfId="39" applyFont="1" applyBorder="1" applyAlignment="1">
      <alignment horizontal="center" vertical="center" wrapText="1"/>
    </xf>
    <xf numFmtId="0" fontId="19" fillId="0" borderId="2" xfId="39" applyFont="1" applyBorder="1" applyAlignment="1">
      <alignment horizontal="center" vertical="center" wrapText="1"/>
    </xf>
    <xf numFmtId="0" fontId="19" fillId="0" borderId="21" xfId="39" applyFont="1" applyBorder="1" applyAlignment="1">
      <alignment horizontal="center" vertical="center" wrapText="1"/>
    </xf>
    <xf numFmtId="0" fontId="10" fillId="0" borderId="1" xfId="41" applyFont="1" applyBorder="1" applyAlignment="1">
      <alignment horizontal="center" vertical="center" wrapText="1"/>
    </xf>
    <xf numFmtId="0" fontId="10" fillId="0" borderId="1" xfId="41" applyFont="1" applyBorder="1" applyAlignment="1">
      <alignment vertical="center"/>
    </xf>
    <xf numFmtId="0" fontId="10" fillId="0" borderId="2" xfId="41" applyFont="1" applyBorder="1" applyAlignment="1">
      <alignment vertical="center"/>
    </xf>
    <xf numFmtId="0" fontId="12" fillId="0" borderId="1" xfId="41" applyFont="1" applyBorder="1" applyAlignment="1">
      <alignment horizontal="center" vertical="center" wrapText="1"/>
    </xf>
    <xf numFmtId="0" fontId="5" fillId="0" borderId="1" xfId="41" applyBorder="1" applyAlignment="1">
      <alignment vertical="center"/>
    </xf>
    <xf numFmtId="0" fontId="5" fillId="0" borderId="2" xfId="41" applyBorder="1" applyAlignment="1">
      <alignment vertical="center"/>
    </xf>
    <xf numFmtId="0" fontId="8" fillId="0" borderId="1" xfId="41" applyFont="1" applyBorder="1" applyAlignment="1">
      <alignment horizontal="center" vertical="center"/>
    </xf>
    <xf numFmtId="0" fontId="13" fillId="0" borderId="1" xfId="41" applyFont="1" applyBorder="1" applyAlignment="1">
      <alignment vertical="center" textRotation="90" wrapText="1"/>
    </xf>
    <xf numFmtId="0" fontId="13" fillId="0" borderId="2" xfId="41" applyFont="1" applyBorder="1" applyAlignment="1">
      <alignment vertical="center" textRotation="90" wrapText="1"/>
    </xf>
    <xf numFmtId="0" fontId="13" fillId="0" borderId="1" xfId="41" applyFont="1" applyBorder="1" applyAlignment="1">
      <alignment horizontal="center" vertical="center" textRotation="90" wrapText="1"/>
    </xf>
    <xf numFmtId="0" fontId="13" fillId="0" borderId="2" xfId="41" applyFont="1" applyBorder="1" applyAlignment="1">
      <alignment horizontal="center" vertical="center" textRotation="90" wrapText="1"/>
    </xf>
    <xf numFmtId="0" fontId="9" fillId="0" borderId="1" xfId="41" applyFont="1" applyBorder="1" applyAlignment="1">
      <alignment horizontal="center" vertical="center"/>
    </xf>
    <xf numFmtId="0" fontId="6" fillId="0" borderId="1" xfId="41" applyFont="1" applyBorder="1" applyAlignment="1">
      <alignment horizontal="left" vertical="center"/>
    </xf>
    <xf numFmtId="0" fontId="7" fillId="2" borderId="1" xfId="41" applyFont="1" applyFill="1" applyBorder="1" applyAlignment="1"/>
    <xf numFmtId="0" fontId="8" fillId="0" borderId="17" xfId="41" applyFont="1" applyBorder="1" applyAlignment="1" applyProtection="1">
      <alignment horizontal="left" vertical="center"/>
      <protection locked="0"/>
    </xf>
    <xf numFmtId="0" fontId="8" fillId="0" borderId="18" xfId="41" applyFont="1" applyBorder="1" applyAlignment="1" applyProtection="1">
      <alignment horizontal="left" vertical="center"/>
      <protection locked="0"/>
    </xf>
    <xf numFmtId="0" fontId="5" fillId="0" borderId="18" xfId="41" applyBorder="1" applyAlignment="1">
      <alignment horizontal="left" vertical="center"/>
    </xf>
    <xf numFmtId="0" fontId="5" fillId="0" borderId="19" xfId="41" applyBorder="1" applyAlignment="1">
      <alignment horizontal="left" vertical="center"/>
    </xf>
    <xf numFmtId="0" fontId="9" fillId="0" borderId="17" xfId="41" applyFont="1" applyBorder="1" applyAlignment="1" applyProtection="1">
      <alignment horizontal="left" vertical="center"/>
      <protection locked="0"/>
    </xf>
    <xf numFmtId="0" fontId="9" fillId="0" borderId="18" xfId="41" applyFont="1" applyBorder="1" applyAlignment="1" applyProtection="1">
      <alignment horizontal="left" vertical="center"/>
      <protection locked="0"/>
    </xf>
    <xf numFmtId="0" fontId="10" fillId="0" borderId="18" xfId="41" applyFont="1" applyBorder="1" applyAlignment="1">
      <alignment horizontal="left" vertical="center"/>
    </xf>
    <xf numFmtId="0" fontId="10" fillId="0" borderId="19" xfId="41" applyFont="1" applyBorder="1" applyAlignment="1">
      <alignment horizontal="left" vertical="center"/>
    </xf>
    <xf numFmtId="0" fontId="11" fillId="0" borderId="1" xfId="41" applyFont="1" applyBorder="1" applyAlignment="1"/>
    <xf numFmtId="0" fontId="10" fillId="0" borderId="1" xfId="41" applyFont="1" applyBorder="1" applyAlignment="1">
      <alignment horizontal="center" vertical="top" wrapText="1"/>
    </xf>
    <xf numFmtId="0" fontId="7" fillId="0" borderId="1" xfId="41" applyFont="1" applyBorder="1" applyAlignment="1">
      <alignment horizontal="left"/>
    </xf>
    <xf numFmtId="0" fontId="7" fillId="0" borderId="1" xfId="41" applyFont="1" applyBorder="1" applyAlignment="1"/>
    <xf numFmtId="0" fontId="7" fillId="0" borderId="0" xfId="41" applyFont="1" applyAlignment="1">
      <alignment horizontal="center"/>
    </xf>
    <xf numFmtId="0" fontId="5" fillId="0" borderId="0" xfId="41" applyAlignment="1">
      <alignment horizontal="center"/>
    </xf>
    <xf numFmtId="0" fontId="22" fillId="0" borderId="0" xfId="41" applyFont="1" applyAlignment="1">
      <alignment horizontal="left" vertical="center"/>
    </xf>
    <xf numFmtId="0" fontId="8" fillId="0" borderId="0" xfId="41" applyFont="1" applyAlignment="1">
      <alignment horizontal="left" vertical="center"/>
    </xf>
    <xf numFmtId="0" fontId="23" fillId="0" borderId="0" xfId="41" applyFont="1" applyAlignment="1">
      <alignment horizontal="center"/>
    </xf>
    <xf numFmtId="0" fontId="11" fillId="0" borderId="0" xfId="41" applyFont="1" applyAlignment="1">
      <alignment horizontal="center"/>
    </xf>
    <xf numFmtId="0" fontId="17" fillId="0" borderId="34" xfId="41" applyFont="1" applyBorder="1" applyAlignment="1">
      <alignment horizontal="center" wrapText="1"/>
    </xf>
    <xf numFmtId="0" fontId="17" fillId="0" borderId="35" xfId="41" applyFont="1" applyBorder="1" applyAlignment="1">
      <alignment horizontal="center" wrapText="1"/>
    </xf>
    <xf numFmtId="0" fontId="17" fillId="0" borderId="40" xfId="41" applyFont="1" applyBorder="1" applyAlignment="1">
      <alignment horizontal="center" wrapText="1"/>
    </xf>
    <xf numFmtId="0" fontId="17" fillId="0" borderId="26" xfId="41" applyFont="1" applyBorder="1" applyAlignment="1">
      <alignment horizontal="center" wrapText="1"/>
    </xf>
    <xf numFmtId="0" fontId="17" fillId="0" borderId="27" xfId="41" applyFont="1" applyBorder="1" applyAlignment="1">
      <alignment horizontal="center" wrapText="1"/>
    </xf>
    <xf numFmtId="0" fontId="17" fillId="0" borderId="6" xfId="41" applyFont="1" applyBorder="1" applyAlignment="1">
      <alignment horizontal="center" wrapText="1"/>
    </xf>
    <xf numFmtId="0" fontId="17" fillId="0" borderId="28" xfId="41" applyFont="1" applyBorder="1" applyAlignment="1">
      <alignment horizontal="center" vertical="center" wrapText="1"/>
    </xf>
    <xf numFmtId="0" fontId="17" fillId="0" borderId="29" xfId="41" applyFont="1" applyBorder="1" applyAlignment="1">
      <alignment horizontal="center" vertical="center" wrapText="1"/>
    </xf>
    <xf numFmtId="0" fontId="17" fillId="0" borderId="30" xfId="41" applyFont="1" applyBorder="1" applyAlignment="1">
      <alignment horizontal="center" vertical="center" wrapText="1"/>
    </xf>
    <xf numFmtId="0" fontId="17" fillId="0" borderId="31" xfId="41" applyFont="1" applyBorder="1" applyAlignment="1">
      <alignment horizontal="center" wrapText="1"/>
    </xf>
    <xf numFmtId="0" fontId="17" fillId="0" borderId="32" xfId="41" applyFont="1" applyBorder="1" applyAlignment="1">
      <alignment horizontal="center" wrapText="1"/>
    </xf>
    <xf numFmtId="0" fontId="17" fillId="0" borderId="33" xfId="41" applyFont="1" applyBorder="1" applyAlignment="1">
      <alignment horizontal="center" wrapText="1"/>
    </xf>
    <xf numFmtId="0" fontId="17" fillId="0" borderId="36" xfId="41" applyFont="1" applyBorder="1" applyAlignment="1">
      <alignment horizontal="center" wrapText="1"/>
    </xf>
    <xf numFmtId="0" fontId="24" fillId="0" borderId="37" xfId="41" applyFont="1" applyBorder="1" applyAlignment="1">
      <alignment horizontal="center" wrapText="1"/>
    </xf>
    <xf numFmtId="0" fontId="24" fillId="0" borderId="39" xfId="41" applyFont="1" applyBorder="1" applyAlignment="1">
      <alignment horizontal="center" wrapText="1"/>
    </xf>
    <xf numFmtId="0" fontId="17" fillId="0" borderId="17" xfId="41" applyFont="1" applyBorder="1" applyAlignment="1">
      <alignment horizontal="center" wrapText="1"/>
    </xf>
    <xf numFmtId="0" fontId="17" fillId="0" borderId="19" xfId="41" applyFont="1" applyBorder="1" applyAlignment="1">
      <alignment horizontal="center" wrapText="1"/>
    </xf>
    <xf numFmtId="0" fontId="17" fillId="0" borderId="37" xfId="41" applyFont="1" applyBorder="1" applyAlignment="1">
      <alignment horizontal="center" wrapText="1"/>
    </xf>
    <xf numFmtId="0" fontId="17" fillId="0" borderId="38" xfId="41" applyFont="1" applyBorder="1" applyAlignment="1">
      <alignment horizontal="center" wrapText="1"/>
    </xf>
    <xf numFmtId="0" fontId="24" fillId="0" borderId="38" xfId="41" applyFont="1" applyBorder="1" applyAlignment="1">
      <alignment horizontal="center" wrapText="1"/>
    </xf>
  </cellXfs>
  <cellStyles count="90">
    <cellStyle name="20% - Accent1" xfId="65" builtinId="30" customBuiltin="1"/>
    <cellStyle name="20% - Accent1 2" xfId="1" xr:uid="{00000000-0005-0000-0000-000000000000}"/>
    <cellStyle name="20% - Accent2" xfId="69" builtinId="34" customBuiltin="1"/>
    <cellStyle name="20% - Accent2 2" xfId="2" xr:uid="{00000000-0005-0000-0000-000001000000}"/>
    <cellStyle name="20% - Accent3" xfId="73" builtinId="38" customBuiltin="1"/>
    <cellStyle name="20% - Accent3 2" xfId="3" xr:uid="{00000000-0005-0000-0000-000002000000}"/>
    <cellStyle name="20% - Accent4" xfId="77" builtinId="42" customBuiltin="1"/>
    <cellStyle name="20% - Accent4 2" xfId="4" xr:uid="{00000000-0005-0000-0000-000003000000}"/>
    <cellStyle name="20% - Accent5" xfId="81" builtinId="46" customBuiltin="1"/>
    <cellStyle name="20% - Accent5 2" xfId="5" xr:uid="{00000000-0005-0000-0000-000004000000}"/>
    <cellStyle name="20% - Accent6" xfId="85" builtinId="50" customBuiltin="1"/>
    <cellStyle name="20% - Accent6 2" xfId="6" xr:uid="{00000000-0005-0000-0000-000005000000}"/>
    <cellStyle name="40% - Accent1" xfId="66" builtinId="31" customBuiltin="1"/>
    <cellStyle name="40% - Accent1 2" xfId="7" xr:uid="{00000000-0005-0000-0000-000006000000}"/>
    <cellStyle name="40% - Accent2" xfId="70" builtinId="35" customBuiltin="1"/>
    <cellStyle name="40% - Accent2 2" xfId="8" xr:uid="{00000000-0005-0000-0000-000007000000}"/>
    <cellStyle name="40% - Accent3" xfId="74" builtinId="39" customBuiltin="1"/>
    <cellStyle name="40% - Accent3 2" xfId="9" xr:uid="{00000000-0005-0000-0000-000008000000}"/>
    <cellStyle name="40% - Accent4" xfId="78" builtinId="43" customBuiltin="1"/>
    <cellStyle name="40% - Accent4 2" xfId="10" xr:uid="{00000000-0005-0000-0000-000009000000}"/>
    <cellStyle name="40% - Accent5" xfId="82" builtinId="47" customBuiltin="1"/>
    <cellStyle name="40% - Accent5 2" xfId="11" xr:uid="{00000000-0005-0000-0000-00000A000000}"/>
    <cellStyle name="40% - Accent6" xfId="86" builtinId="51" customBuiltin="1"/>
    <cellStyle name="40% - Accent6 2" xfId="12" xr:uid="{00000000-0005-0000-0000-00000B000000}"/>
    <cellStyle name="60% - Accent1" xfId="67" builtinId="32" customBuiltin="1"/>
    <cellStyle name="60% - Accent1 2" xfId="13" xr:uid="{00000000-0005-0000-0000-00000C000000}"/>
    <cellStyle name="60% - Accent2" xfId="71" builtinId="36" customBuiltin="1"/>
    <cellStyle name="60% - Accent2 2" xfId="14" xr:uid="{00000000-0005-0000-0000-00000D000000}"/>
    <cellStyle name="60% - Accent3" xfId="75" builtinId="40" customBuiltin="1"/>
    <cellStyle name="60% - Accent3 2" xfId="15" xr:uid="{00000000-0005-0000-0000-00000E000000}"/>
    <cellStyle name="60% - Accent4" xfId="79" builtinId="44" customBuiltin="1"/>
    <cellStyle name="60% - Accent4 2" xfId="16" xr:uid="{00000000-0005-0000-0000-00000F000000}"/>
    <cellStyle name="60% - Accent5" xfId="83" builtinId="48" customBuiltin="1"/>
    <cellStyle name="60% - Accent5 2" xfId="17" xr:uid="{00000000-0005-0000-0000-000010000000}"/>
    <cellStyle name="60% - Accent6" xfId="87" builtinId="52" customBuiltin="1"/>
    <cellStyle name="60% - Accent6 2" xfId="18" xr:uid="{00000000-0005-0000-0000-000011000000}"/>
    <cellStyle name="Accent1" xfId="64" builtinId="29" customBuiltin="1"/>
    <cellStyle name="Accent1 2" xfId="19" xr:uid="{00000000-0005-0000-0000-000012000000}"/>
    <cellStyle name="Accent2" xfId="68" builtinId="33" customBuiltin="1"/>
    <cellStyle name="Accent2 2" xfId="20" xr:uid="{00000000-0005-0000-0000-000013000000}"/>
    <cellStyle name="Accent3" xfId="72" builtinId="37" customBuiltin="1"/>
    <cellStyle name="Accent3 2" xfId="21" xr:uid="{00000000-0005-0000-0000-000014000000}"/>
    <cellStyle name="Accent4" xfId="76" builtinId="41" customBuiltin="1"/>
    <cellStyle name="Accent4 2" xfId="22" xr:uid="{00000000-0005-0000-0000-000015000000}"/>
    <cellStyle name="Accent5" xfId="80" builtinId="45" customBuiltin="1"/>
    <cellStyle name="Accent5 2" xfId="23" xr:uid="{00000000-0005-0000-0000-000016000000}"/>
    <cellStyle name="Accent6" xfId="84" builtinId="49" customBuiltin="1"/>
    <cellStyle name="Accent6 2" xfId="24" xr:uid="{00000000-0005-0000-0000-000017000000}"/>
    <cellStyle name="Bad" xfId="54" builtinId="27" customBuiltin="1"/>
    <cellStyle name="Bad 2" xfId="25" xr:uid="{00000000-0005-0000-0000-000018000000}"/>
    <cellStyle name="Calculation" xfId="58" builtinId="22" customBuiltin="1"/>
    <cellStyle name="Calculation 2" xfId="26" xr:uid="{00000000-0005-0000-0000-000019000000}"/>
    <cellStyle name="Check Cell" xfId="60" builtinId="23" customBuiltin="1"/>
    <cellStyle name="Check Cell 2" xfId="27" xr:uid="{00000000-0005-0000-0000-00001A000000}"/>
    <cellStyle name="Explanatory Text" xfId="62" builtinId="53" customBuiltin="1"/>
    <cellStyle name="Explanatory Text 2" xfId="28" xr:uid="{00000000-0005-0000-0000-00001B000000}"/>
    <cellStyle name="Good" xfId="53" builtinId="26" customBuiltin="1"/>
    <cellStyle name="Good 2" xfId="29" xr:uid="{00000000-0005-0000-0000-00001C000000}"/>
    <cellStyle name="Heading 1" xfId="49" builtinId="16" customBuiltin="1"/>
    <cellStyle name="Heading 1 2" xfId="30" xr:uid="{00000000-0005-0000-0000-00001D000000}"/>
    <cellStyle name="Heading 2" xfId="50" builtinId="17" customBuiltin="1"/>
    <cellStyle name="Heading 2 2" xfId="31" xr:uid="{00000000-0005-0000-0000-00001E000000}"/>
    <cellStyle name="Heading 3" xfId="51" builtinId="18" customBuiltin="1"/>
    <cellStyle name="Heading 3 2" xfId="32" xr:uid="{00000000-0005-0000-0000-00001F000000}"/>
    <cellStyle name="Heading 4" xfId="52" builtinId="19" customBuiltin="1"/>
    <cellStyle name="Heading 4 2" xfId="33" xr:uid="{00000000-0005-0000-0000-000020000000}"/>
    <cellStyle name="Input" xfId="56" builtinId="20" customBuiltin="1"/>
    <cellStyle name="Input 2" xfId="34" xr:uid="{00000000-0005-0000-0000-000021000000}"/>
    <cellStyle name="Linked Cell" xfId="59" builtinId="24" customBuiltin="1"/>
    <cellStyle name="Linked Cell 2" xfId="35" xr:uid="{00000000-0005-0000-0000-000022000000}"/>
    <cellStyle name="Neutral" xfId="55" builtinId="28" customBuiltin="1"/>
    <cellStyle name="Neutral 2" xfId="36" xr:uid="{00000000-0005-0000-0000-000023000000}"/>
    <cellStyle name="Normal" xfId="0" builtinId="0"/>
    <cellStyle name="Normal 2" xfId="37" xr:uid="{00000000-0005-0000-0000-000025000000}"/>
    <cellStyle name="Normal 3" xfId="38" xr:uid="{00000000-0005-0000-0000-000026000000}"/>
    <cellStyle name="Normal 4" xfId="47" xr:uid="{00000000-0005-0000-0000-000027000000}"/>
    <cellStyle name="Normal 5" xfId="88" xr:uid="{E658A715-B90C-47A4-AD65-729CCFE55DE9}"/>
    <cellStyle name="Normal_OR1-2005-2006" xfId="39" xr:uid="{00000000-0005-0000-0000-000028000000}"/>
    <cellStyle name="Normal_SP_C_2006_07b" xfId="40" xr:uid="{00000000-0005-0000-0000-000029000000}"/>
    <cellStyle name="Normal_SP_D_2006_07b" xfId="41" xr:uid="{00000000-0005-0000-0000-00002A000000}"/>
    <cellStyle name="Note 2" xfId="42" xr:uid="{00000000-0005-0000-0000-00002B000000}"/>
    <cellStyle name="Note 3" xfId="89" xr:uid="{B6316C70-5985-4A74-A76B-A13D6F7DDD76}"/>
    <cellStyle name="Output" xfId="57" builtinId="21" customBuiltin="1"/>
    <cellStyle name="Output 2" xfId="43" xr:uid="{00000000-0005-0000-0000-00002C000000}"/>
    <cellStyle name="Title" xfId="48" builtinId="15" customBuiltin="1"/>
    <cellStyle name="Title 2" xfId="44" xr:uid="{00000000-0005-0000-0000-00002D000000}"/>
    <cellStyle name="Total" xfId="63" builtinId="25" customBuiltin="1"/>
    <cellStyle name="Total 2" xfId="45" xr:uid="{00000000-0005-0000-0000-00002E000000}"/>
    <cellStyle name="Warning Text" xfId="61" builtinId="11" customBuiltin="1"/>
    <cellStyle name="Warning Text 2" xfId="46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5"/>
  <sheetViews>
    <sheetView topLeftCell="I46" workbookViewId="0">
      <selection activeCell="J67" sqref="J67"/>
    </sheetView>
  </sheetViews>
  <sheetFormatPr defaultRowHeight="12.75" x14ac:dyDescent="0.2"/>
  <cols>
    <col min="2" max="3" width="10.28515625" bestFit="1" customWidth="1"/>
    <col min="4" max="4" width="12" bestFit="1" customWidth="1"/>
    <col min="10" max="10" width="19.5703125" bestFit="1" customWidth="1"/>
    <col min="29" max="29" width="3" bestFit="1" customWidth="1"/>
    <col min="30" max="30" width="3.28515625" customWidth="1"/>
    <col min="31" max="31" width="3.7109375" customWidth="1"/>
    <col min="32" max="32" width="3" bestFit="1" customWidth="1"/>
  </cols>
  <sheetData>
    <row r="1" spans="1:33" ht="15" x14ac:dyDescent="0.25">
      <c r="A1" s="81" t="s">
        <v>62</v>
      </c>
      <c r="B1" s="81" t="s">
        <v>63</v>
      </c>
      <c r="C1" s="81" t="s">
        <v>64</v>
      </c>
      <c r="D1" s="81" t="s">
        <v>65</v>
      </c>
      <c r="E1" s="81" t="s">
        <v>499</v>
      </c>
      <c r="F1" s="81" t="s">
        <v>500</v>
      </c>
      <c r="G1" s="81" t="s">
        <v>501</v>
      </c>
    </row>
    <row r="2" spans="1:33" ht="15" x14ac:dyDescent="0.25">
      <c r="A2" s="81" t="s">
        <v>66</v>
      </c>
      <c r="B2" s="81" t="s">
        <v>502</v>
      </c>
      <c r="C2" s="81" t="s">
        <v>152</v>
      </c>
      <c r="D2" s="81" t="s">
        <v>503</v>
      </c>
      <c r="E2" s="81" t="s">
        <v>504</v>
      </c>
      <c r="F2" s="81" t="s">
        <v>66</v>
      </c>
      <c r="G2" s="81" t="s">
        <v>145</v>
      </c>
      <c r="I2" t="str">
        <f>CONCATENATE(A2,"/",B2)</f>
        <v>1/2021</v>
      </c>
      <c r="J2" t="str">
        <f>CONCATENATE(D2," ",C2)</f>
        <v>Jovićević Milica</v>
      </c>
      <c r="AC2">
        <f>U2</f>
        <v>0</v>
      </c>
      <c r="AF2">
        <f>V2+X2</f>
        <v>0</v>
      </c>
    </row>
    <row r="3" spans="1:33" ht="15" x14ac:dyDescent="0.25">
      <c r="A3" s="81" t="s">
        <v>69</v>
      </c>
      <c r="B3" s="81" t="s">
        <v>502</v>
      </c>
      <c r="C3" s="81" t="s">
        <v>505</v>
      </c>
      <c r="D3" s="81" t="s">
        <v>506</v>
      </c>
      <c r="E3" s="81" t="s">
        <v>504</v>
      </c>
      <c r="F3" s="81" t="s">
        <v>66</v>
      </c>
      <c r="G3" s="81" t="s">
        <v>145</v>
      </c>
      <c r="I3" t="str">
        <f t="shared" ref="I3:I56" si="0">CONCATENATE(A3,"/",B3)</f>
        <v>2/2021</v>
      </c>
      <c r="J3" t="str">
        <f t="shared" ref="J3:J56" si="1">CONCATENATE(D3," ",C3)</f>
        <v>Žunjić Anja</v>
      </c>
      <c r="AC3">
        <f t="shared" ref="AC3:AC66" si="2">U3</f>
        <v>0</v>
      </c>
      <c r="AF3">
        <f t="shared" ref="AF3:AF66" si="3">V3+X3</f>
        <v>0</v>
      </c>
      <c r="AG3">
        <f>W3+X3</f>
        <v>0</v>
      </c>
    </row>
    <row r="4" spans="1:33" ht="15" x14ac:dyDescent="0.25">
      <c r="A4" s="81" t="s">
        <v>70</v>
      </c>
      <c r="B4" s="81" t="s">
        <v>502</v>
      </c>
      <c r="C4" s="81" t="s">
        <v>146</v>
      </c>
      <c r="D4" s="81" t="s">
        <v>507</v>
      </c>
      <c r="E4" s="81" t="s">
        <v>504</v>
      </c>
      <c r="F4" s="81" t="s">
        <v>66</v>
      </c>
      <c r="G4" s="81" t="s">
        <v>145</v>
      </c>
      <c r="I4" t="str">
        <f t="shared" si="0"/>
        <v>3/2021</v>
      </c>
      <c r="J4" t="str">
        <f t="shared" si="1"/>
        <v>Petrović Marija</v>
      </c>
      <c r="AC4">
        <f t="shared" si="2"/>
        <v>0</v>
      </c>
      <c r="AF4">
        <f t="shared" si="3"/>
        <v>0</v>
      </c>
      <c r="AG4">
        <f>W4+X4</f>
        <v>0</v>
      </c>
    </row>
    <row r="5" spans="1:33" ht="15" x14ac:dyDescent="0.25">
      <c r="A5" s="81" t="s">
        <v>71</v>
      </c>
      <c r="B5" s="81" t="s">
        <v>502</v>
      </c>
      <c r="C5" s="81" t="s">
        <v>146</v>
      </c>
      <c r="D5" s="81" t="s">
        <v>508</v>
      </c>
      <c r="E5" s="81" t="s">
        <v>504</v>
      </c>
      <c r="F5" s="81" t="s">
        <v>66</v>
      </c>
      <c r="G5" s="81" t="s">
        <v>145</v>
      </c>
      <c r="I5" t="str">
        <f t="shared" si="0"/>
        <v>4/2021</v>
      </c>
      <c r="J5" t="str">
        <f t="shared" si="1"/>
        <v>Madžgalj Marija</v>
      </c>
      <c r="AC5">
        <f t="shared" si="2"/>
        <v>0</v>
      </c>
      <c r="AF5">
        <f t="shared" si="3"/>
        <v>0</v>
      </c>
    </row>
    <row r="6" spans="1:33" ht="15" x14ac:dyDescent="0.25">
      <c r="A6" s="81" t="s">
        <v>72</v>
      </c>
      <c r="B6" s="81" t="s">
        <v>502</v>
      </c>
      <c r="C6" s="81" t="s">
        <v>509</v>
      </c>
      <c r="D6" s="81" t="s">
        <v>510</v>
      </c>
      <c r="E6" s="81" t="s">
        <v>504</v>
      </c>
      <c r="F6" s="81" t="s">
        <v>66</v>
      </c>
      <c r="G6" s="81" t="s">
        <v>145</v>
      </c>
      <c r="I6" t="str">
        <f t="shared" si="0"/>
        <v>5/2021</v>
      </c>
      <c r="J6" t="str">
        <f t="shared" si="1"/>
        <v>Bojanić David</v>
      </c>
      <c r="AC6">
        <f t="shared" si="2"/>
        <v>0</v>
      </c>
      <c r="AF6">
        <f t="shared" si="3"/>
        <v>0</v>
      </c>
    </row>
    <row r="7" spans="1:33" ht="15" x14ac:dyDescent="0.25">
      <c r="A7" s="81" t="s">
        <v>73</v>
      </c>
      <c r="B7" s="81" t="s">
        <v>502</v>
      </c>
      <c r="C7" s="81" t="s">
        <v>511</v>
      </c>
      <c r="D7" s="81" t="s">
        <v>512</v>
      </c>
      <c r="E7" s="81" t="s">
        <v>504</v>
      </c>
      <c r="F7" s="81" t="s">
        <v>66</v>
      </c>
      <c r="G7" s="81" t="s">
        <v>145</v>
      </c>
      <c r="I7" t="str">
        <f t="shared" si="0"/>
        <v>6/2021</v>
      </c>
      <c r="J7" t="str">
        <f t="shared" si="1"/>
        <v>Agović Ermina</v>
      </c>
    </row>
    <row r="8" spans="1:33" ht="15" x14ac:dyDescent="0.25">
      <c r="A8" s="81" t="s">
        <v>74</v>
      </c>
      <c r="B8" s="81" t="s">
        <v>502</v>
      </c>
      <c r="C8" s="81" t="s">
        <v>513</v>
      </c>
      <c r="D8" s="81" t="s">
        <v>161</v>
      </c>
      <c r="E8" s="81" t="s">
        <v>504</v>
      </c>
      <c r="F8" s="81" t="s">
        <v>66</v>
      </c>
      <c r="G8" s="81" t="s">
        <v>145</v>
      </c>
      <c r="I8" t="str">
        <f t="shared" si="0"/>
        <v>7/2021</v>
      </c>
      <c r="J8" t="str">
        <f t="shared" si="1"/>
        <v>Rakočević Tijana</v>
      </c>
    </row>
    <row r="9" spans="1:33" ht="15" x14ac:dyDescent="0.25">
      <c r="A9" s="81" t="s">
        <v>75</v>
      </c>
      <c r="B9" s="81" t="s">
        <v>502</v>
      </c>
      <c r="C9" s="81" t="s">
        <v>124</v>
      </c>
      <c r="D9" s="81" t="s">
        <v>514</v>
      </c>
      <c r="E9" s="81" t="s">
        <v>504</v>
      </c>
      <c r="F9" s="81" t="s">
        <v>66</v>
      </c>
      <c r="G9" s="81" t="s">
        <v>145</v>
      </c>
      <c r="I9" t="str">
        <f t="shared" si="0"/>
        <v>8/2021</v>
      </c>
      <c r="J9" t="str">
        <f t="shared" si="1"/>
        <v>Tomašević Aleksandar</v>
      </c>
      <c r="AC9">
        <f t="shared" si="2"/>
        <v>0</v>
      </c>
      <c r="AF9">
        <f t="shared" si="3"/>
        <v>0</v>
      </c>
    </row>
    <row r="10" spans="1:33" ht="15" x14ac:dyDescent="0.25">
      <c r="A10" s="81" t="s">
        <v>76</v>
      </c>
      <c r="B10" s="81" t="s">
        <v>502</v>
      </c>
      <c r="C10" s="81" t="s">
        <v>515</v>
      </c>
      <c r="D10" s="81" t="s">
        <v>175</v>
      </c>
      <c r="E10" s="81" t="s">
        <v>504</v>
      </c>
      <c r="F10" s="81" t="s">
        <v>66</v>
      </c>
      <c r="G10" s="81" t="s">
        <v>145</v>
      </c>
      <c r="I10" t="str">
        <f t="shared" si="0"/>
        <v>9/2021</v>
      </c>
      <c r="J10" t="str">
        <f t="shared" si="1"/>
        <v>Janković Milena</v>
      </c>
      <c r="AC10">
        <f t="shared" si="2"/>
        <v>0</v>
      </c>
      <c r="AF10">
        <f t="shared" si="3"/>
        <v>0</v>
      </c>
    </row>
    <row r="11" spans="1:33" ht="15" x14ac:dyDescent="0.25">
      <c r="A11" s="81" t="s">
        <v>79</v>
      </c>
      <c r="B11" s="81" t="s">
        <v>502</v>
      </c>
      <c r="C11" s="81" t="s">
        <v>133</v>
      </c>
      <c r="D11" s="81" t="s">
        <v>516</v>
      </c>
      <c r="E11" s="81" t="s">
        <v>504</v>
      </c>
      <c r="F11" s="81" t="s">
        <v>66</v>
      </c>
      <c r="G11" s="81" t="s">
        <v>145</v>
      </c>
      <c r="I11" t="str">
        <f t="shared" si="0"/>
        <v>11/2021</v>
      </c>
      <c r="J11" t="str">
        <f t="shared" si="1"/>
        <v>Mandić Jovana</v>
      </c>
      <c r="AC11">
        <f t="shared" si="2"/>
        <v>0</v>
      </c>
      <c r="AF11">
        <f t="shared" si="3"/>
        <v>0</v>
      </c>
      <c r="AG11">
        <f>W11+X11</f>
        <v>0</v>
      </c>
    </row>
    <row r="12" spans="1:33" ht="15" x14ac:dyDescent="0.25">
      <c r="A12" s="81" t="s">
        <v>81</v>
      </c>
      <c r="B12" s="81" t="s">
        <v>502</v>
      </c>
      <c r="C12" s="81" t="s">
        <v>496</v>
      </c>
      <c r="D12" s="81" t="s">
        <v>517</v>
      </c>
      <c r="E12" s="81" t="s">
        <v>504</v>
      </c>
      <c r="F12" s="81" t="s">
        <v>66</v>
      </c>
      <c r="G12" s="81" t="s">
        <v>145</v>
      </c>
      <c r="I12" t="str">
        <f t="shared" si="0"/>
        <v>13/2021</v>
      </c>
      <c r="J12" t="str">
        <f t="shared" si="1"/>
        <v>Marojević Đorđe</v>
      </c>
      <c r="AC12">
        <f t="shared" si="2"/>
        <v>0</v>
      </c>
      <c r="AF12">
        <f t="shared" si="3"/>
        <v>0</v>
      </c>
    </row>
    <row r="13" spans="1:33" ht="15" x14ac:dyDescent="0.25">
      <c r="A13" s="81" t="s">
        <v>82</v>
      </c>
      <c r="B13" s="81" t="s">
        <v>502</v>
      </c>
      <c r="C13" s="81" t="s">
        <v>173</v>
      </c>
      <c r="D13" s="81" t="s">
        <v>518</v>
      </c>
      <c r="E13" s="81" t="s">
        <v>504</v>
      </c>
      <c r="F13" s="81" t="s">
        <v>66</v>
      </c>
      <c r="G13" s="81" t="s">
        <v>145</v>
      </c>
      <c r="I13" t="str">
        <f t="shared" si="0"/>
        <v>14/2021</v>
      </c>
      <c r="J13" t="str">
        <f t="shared" si="1"/>
        <v>Drašković Saša</v>
      </c>
      <c r="AC13">
        <f t="shared" si="2"/>
        <v>0</v>
      </c>
      <c r="AF13">
        <f t="shared" si="3"/>
        <v>0</v>
      </c>
    </row>
    <row r="14" spans="1:33" ht="15" x14ac:dyDescent="0.25">
      <c r="A14" s="81" t="s">
        <v>84</v>
      </c>
      <c r="B14" s="81" t="s">
        <v>502</v>
      </c>
      <c r="C14" s="81" t="s">
        <v>93</v>
      </c>
      <c r="D14" s="81" t="s">
        <v>519</v>
      </c>
      <c r="E14" s="81" t="s">
        <v>504</v>
      </c>
      <c r="F14" s="81" t="s">
        <v>66</v>
      </c>
      <c r="G14" s="81" t="s">
        <v>145</v>
      </c>
      <c r="I14" t="str">
        <f t="shared" si="0"/>
        <v>15/2021</v>
      </c>
      <c r="J14" t="str">
        <f t="shared" si="1"/>
        <v>Mešter Marko</v>
      </c>
      <c r="AG14">
        <f>W14+X14</f>
        <v>0</v>
      </c>
    </row>
    <row r="15" spans="1:33" ht="15" x14ac:dyDescent="0.25">
      <c r="A15" s="81" t="s">
        <v>85</v>
      </c>
      <c r="B15" s="81" t="s">
        <v>502</v>
      </c>
      <c r="C15" s="81" t="s">
        <v>520</v>
      </c>
      <c r="D15" s="81" t="s">
        <v>521</v>
      </c>
      <c r="E15" s="81" t="s">
        <v>504</v>
      </c>
      <c r="F15" s="81" t="s">
        <v>66</v>
      </c>
      <c r="G15" s="81" t="s">
        <v>145</v>
      </c>
      <c r="I15" t="str">
        <f t="shared" si="0"/>
        <v>16/2021</v>
      </c>
      <c r="J15" t="str">
        <f t="shared" si="1"/>
        <v>Milošević Ilija</v>
      </c>
    </row>
    <row r="16" spans="1:33" ht="15" x14ac:dyDescent="0.25">
      <c r="A16" s="81" t="s">
        <v>87</v>
      </c>
      <c r="B16" s="81" t="s">
        <v>502</v>
      </c>
      <c r="C16" s="81" t="s">
        <v>487</v>
      </c>
      <c r="D16" s="81" t="s">
        <v>522</v>
      </c>
      <c r="E16" s="81" t="s">
        <v>504</v>
      </c>
      <c r="F16" s="81" t="s">
        <v>66</v>
      </c>
      <c r="G16" s="81" t="s">
        <v>145</v>
      </c>
      <c r="I16" t="str">
        <f t="shared" si="0"/>
        <v>17/2021</v>
      </c>
      <c r="J16" t="str">
        <f t="shared" si="1"/>
        <v>Savić Jelena</v>
      </c>
      <c r="AC16">
        <f t="shared" si="2"/>
        <v>0</v>
      </c>
      <c r="AF16">
        <f t="shared" si="3"/>
        <v>0</v>
      </c>
    </row>
    <row r="17" spans="1:33" ht="15" x14ac:dyDescent="0.25">
      <c r="A17" s="81" t="s">
        <v>88</v>
      </c>
      <c r="B17" s="81" t="s">
        <v>502</v>
      </c>
      <c r="C17" s="81" t="s">
        <v>465</v>
      </c>
      <c r="D17" s="81" t="s">
        <v>475</v>
      </c>
      <c r="E17" s="81" t="s">
        <v>504</v>
      </c>
      <c r="F17" s="81" t="s">
        <v>66</v>
      </c>
      <c r="G17" s="81" t="s">
        <v>145</v>
      </c>
      <c r="I17" t="str">
        <f t="shared" si="0"/>
        <v>18/2021</v>
      </c>
      <c r="J17" t="str">
        <f t="shared" si="1"/>
        <v>Todorović Nikolina</v>
      </c>
      <c r="AC17">
        <f t="shared" si="2"/>
        <v>0</v>
      </c>
      <c r="AF17">
        <f t="shared" si="3"/>
        <v>0</v>
      </c>
    </row>
    <row r="18" spans="1:33" ht="15" x14ac:dyDescent="0.25">
      <c r="A18" s="81" t="s">
        <v>89</v>
      </c>
      <c r="B18" s="81" t="s">
        <v>502</v>
      </c>
      <c r="C18" s="81" t="s">
        <v>157</v>
      </c>
      <c r="D18" s="81" t="s">
        <v>523</v>
      </c>
      <c r="E18" s="81" t="s">
        <v>504</v>
      </c>
      <c r="F18" s="81" t="s">
        <v>66</v>
      </c>
      <c r="G18" s="81" t="s">
        <v>145</v>
      </c>
      <c r="I18" t="str">
        <f t="shared" si="0"/>
        <v>19/2021</v>
      </c>
      <c r="J18" t="str">
        <f t="shared" si="1"/>
        <v>Bašanović Ana</v>
      </c>
      <c r="AC18">
        <f t="shared" si="2"/>
        <v>0</v>
      </c>
      <c r="AF18">
        <f t="shared" si="3"/>
        <v>0</v>
      </c>
      <c r="AG18">
        <f>W18+X18</f>
        <v>0</v>
      </c>
    </row>
    <row r="19" spans="1:33" ht="15" x14ac:dyDescent="0.25">
      <c r="A19" s="81" t="s">
        <v>90</v>
      </c>
      <c r="B19" s="81" t="s">
        <v>502</v>
      </c>
      <c r="C19" s="81" t="s">
        <v>497</v>
      </c>
      <c r="D19" s="81" t="s">
        <v>466</v>
      </c>
      <c r="E19" s="81" t="s">
        <v>504</v>
      </c>
      <c r="F19" s="81" t="s">
        <v>66</v>
      </c>
      <c r="G19" s="81" t="s">
        <v>145</v>
      </c>
      <c r="I19" t="str">
        <f t="shared" si="0"/>
        <v>20/2021</v>
      </c>
      <c r="J19" t="str">
        <f t="shared" si="1"/>
        <v>Nikolić Jovan</v>
      </c>
      <c r="AC19">
        <f t="shared" si="2"/>
        <v>0</v>
      </c>
      <c r="AF19">
        <f t="shared" si="3"/>
        <v>0</v>
      </c>
    </row>
    <row r="20" spans="1:33" ht="15" x14ac:dyDescent="0.25">
      <c r="A20" s="81" t="s">
        <v>91</v>
      </c>
      <c r="B20" s="81" t="s">
        <v>502</v>
      </c>
      <c r="C20" s="81" t="s">
        <v>524</v>
      </c>
      <c r="D20" s="81" t="s">
        <v>474</v>
      </c>
      <c r="E20" s="81" t="s">
        <v>504</v>
      </c>
      <c r="F20" s="81" t="s">
        <v>66</v>
      </c>
      <c r="G20" s="81" t="s">
        <v>145</v>
      </c>
      <c r="I20" t="str">
        <f t="shared" si="0"/>
        <v>21/2021</v>
      </c>
      <c r="J20" t="str">
        <f t="shared" si="1"/>
        <v>Šćekić Miloš</v>
      </c>
      <c r="AC20">
        <f t="shared" si="2"/>
        <v>0</v>
      </c>
      <c r="AF20">
        <f t="shared" si="3"/>
        <v>0</v>
      </c>
    </row>
    <row r="21" spans="1:33" ht="15" x14ac:dyDescent="0.25">
      <c r="A21" s="81" t="s">
        <v>92</v>
      </c>
      <c r="B21" s="81" t="s">
        <v>502</v>
      </c>
      <c r="C21" s="81" t="s">
        <v>525</v>
      </c>
      <c r="D21" s="81" t="s">
        <v>526</v>
      </c>
      <c r="E21" s="81" t="s">
        <v>504</v>
      </c>
      <c r="F21" s="81" t="s">
        <v>66</v>
      </c>
      <c r="G21" s="81" t="s">
        <v>145</v>
      </c>
      <c r="I21" t="str">
        <f t="shared" si="0"/>
        <v>22/2021</v>
      </c>
      <c r="J21" t="str">
        <f t="shared" si="1"/>
        <v>Milović Uroš</v>
      </c>
    </row>
    <row r="22" spans="1:33" ht="15" x14ac:dyDescent="0.25">
      <c r="A22" s="81" t="s">
        <v>94</v>
      </c>
      <c r="B22" s="81" t="s">
        <v>502</v>
      </c>
      <c r="C22" s="81" t="s">
        <v>131</v>
      </c>
      <c r="D22" s="81" t="s">
        <v>163</v>
      </c>
      <c r="E22" s="81" t="s">
        <v>504</v>
      </c>
      <c r="F22" s="81" t="s">
        <v>66</v>
      </c>
      <c r="G22" s="81" t="s">
        <v>145</v>
      </c>
      <c r="I22" t="str">
        <f t="shared" si="0"/>
        <v>23/2021</v>
      </c>
      <c r="J22" t="str">
        <f t="shared" si="1"/>
        <v>Vujović Danilo</v>
      </c>
    </row>
    <row r="23" spans="1:33" ht="15" x14ac:dyDescent="0.25">
      <c r="A23" s="81" t="s">
        <v>95</v>
      </c>
      <c r="B23" s="81" t="s">
        <v>502</v>
      </c>
      <c r="C23" s="81" t="s">
        <v>490</v>
      </c>
      <c r="D23" s="81" t="s">
        <v>142</v>
      </c>
      <c r="E23" s="81" t="s">
        <v>504</v>
      </c>
      <c r="F23" s="81" t="s">
        <v>66</v>
      </c>
      <c r="G23" s="81" t="s">
        <v>145</v>
      </c>
      <c r="I23" t="str">
        <f t="shared" si="0"/>
        <v>24/2021</v>
      </c>
      <c r="J23" t="str">
        <f t="shared" si="1"/>
        <v>Raičević Igor</v>
      </c>
      <c r="AC23">
        <f t="shared" si="2"/>
        <v>0</v>
      </c>
      <c r="AF23">
        <f t="shared" si="3"/>
        <v>0</v>
      </c>
      <c r="AG23">
        <f>W23+X23</f>
        <v>0</v>
      </c>
    </row>
    <row r="24" spans="1:33" ht="15" x14ac:dyDescent="0.25">
      <c r="A24" s="81" t="s">
        <v>96</v>
      </c>
      <c r="B24" s="81" t="s">
        <v>502</v>
      </c>
      <c r="C24" s="81" t="s">
        <v>100</v>
      </c>
      <c r="D24" s="81" t="s">
        <v>527</v>
      </c>
      <c r="E24" s="81" t="s">
        <v>504</v>
      </c>
      <c r="F24" s="81" t="s">
        <v>66</v>
      </c>
      <c r="G24" s="81" t="s">
        <v>145</v>
      </c>
      <c r="I24" t="str">
        <f t="shared" si="0"/>
        <v>25/2021</v>
      </c>
      <c r="J24" t="str">
        <f t="shared" si="1"/>
        <v>Šućur Luka</v>
      </c>
      <c r="AC24">
        <f t="shared" si="2"/>
        <v>0</v>
      </c>
      <c r="AF24">
        <f t="shared" si="3"/>
        <v>0</v>
      </c>
    </row>
    <row r="25" spans="1:33" ht="15" x14ac:dyDescent="0.25">
      <c r="A25" s="81" t="s">
        <v>97</v>
      </c>
      <c r="B25" s="81" t="s">
        <v>502</v>
      </c>
      <c r="C25" s="81" t="s">
        <v>465</v>
      </c>
      <c r="D25" s="81" t="s">
        <v>467</v>
      </c>
      <c r="E25" s="81" t="s">
        <v>504</v>
      </c>
      <c r="F25" s="81" t="s">
        <v>66</v>
      </c>
      <c r="G25" s="81" t="s">
        <v>145</v>
      </c>
      <c r="I25" t="str">
        <f t="shared" si="0"/>
        <v>26/2021</v>
      </c>
      <c r="J25" t="str">
        <f t="shared" si="1"/>
        <v>Mrdak Nikolina</v>
      </c>
      <c r="AC25">
        <f t="shared" si="2"/>
        <v>0</v>
      </c>
      <c r="AF25">
        <f t="shared" si="3"/>
        <v>0</v>
      </c>
      <c r="AG25">
        <f>W25+X25</f>
        <v>0</v>
      </c>
    </row>
    <row r="26" spans="1:33" ht="15" x14ac:dyDescent="0.25">
      <c r="A26" s="81" t="s">
        <v>98</v>
      </c>
      <c r="B26" s="81" t="s">
        <v>502</v>
      </c>
      <c r="C26" s="81" t="s">
        <v>133</v>
      </c>
      <c r="D26" s="81" t="s">
        <v>528</v>
      </c>
      <c r="E26" s="81" t="s">
        <v>504</v>
      </c>
      <c r="F26" s="81" t="s">
        <v>66</v>
      </c>
      <c r="G26" s="81" t="s">
        <v>145</v>
      </c>
      <c r="I26" t="str">
        <f t="shared" si="0"/>
        <v>27/2021</v>
      </c>
      <c r="J26" t="str">
        <f t="shared" si="1"/>
        <v>Jeknić Jovana</v>
      </c>
    </row>
    <row r="27" spans="1:33" ht="15" x14ac:dyDescent="0.25">
      <c r="A27" s="81" t="s">
        <v>99</v>
      </c>
      <c r="B27" s="81" t="s">
        <v>502</v>
      </c>
      <c r="C27" s="81" t="s">
        <v>529</v>
      </c>
      <c r="D27" s="81" t="s">
        <v>530</v>
      </c>
      <c r="E27" s="81" t="s">
        <v>504</v>
      </c>
      <c r="F27" s="81" t="s">
        <v>66</v>
      </c>
      <c r="G27" s="81" t="s">
        <v>145</v>
      </c>
      <c r="I27" t="str">
        <f t="shared" si="0"/>
        <v>28/2021</v>
      </c>
      <c r="J27" t="str">
        <f t="shared" si="1"/>
        <v>Tomčić Ognjen</v>
      </c>
    </row>
    <row r="28" spans="1:33" ht="15" x14ac:dyDescent="0.25">
      <c r="A28" s="81" t="s">
        <v>101</v>
      </c>
      <c r="B28" s="81" t="s">
        <v>502</v>
      </c>
      <c r="C28" s="81" t="s">
        <v>531</v>
      </c>
      <c r="D28" s="81" t="s">
        <v>532</v>
      </c>
      <c r="E28" s="81" t="s">
        <v>504</v>
      </c>
      <c r="F28" s="81" t="s">
        <v>66</v>
      </c>
      <c r="G28" s="81" t="s">
        <v>145</v>
      </c>
      <c r="I28" t="str">
        <f t="shared" si="0"/>
        <v>29/2021</v>
      </c>
      <c r="J28" t="str">
        <f t="shared" si="1"/>
        <v>Mugoša Špiro</v>
      </c>
      <c r="AC28">
        <f t="shared" si="2"/>
        <v>0</v>
      </c>
      <c r="AF28">
        <f t="shared" si="3"/>
        <v>0</v>
      </c>
    </row>
    <row r="29" spans="1:33" ht="15" x14ac:dyDescent="0.25">
      <c r="A29" s="81" t="s">
        <v>102</v>
      </c>
      <c r="B29" s="81" t="s">
        <v>502</v>
      </c>
      <c r="C29" s="81" t="s">
        <v>533</v>
      </c>
      <c r="D29" s="81" t="s">
        <v>534</v>
      </c>
      <c r="E29" s="81" t="s">
        <v>504</v>
      </c>
      <c r="F29" s="81" t="s">
        <v>66</v>
      </c>
      <c r="G29" s="81" t="s">
        <v>145</v>
      </c>
      <c r="I29" t="str">
        <f t="shared" si="0"/>
        <v>30/2021</v>
      </c>
      <c r="J29" t="str">
        <f t="shared" si="1"/>
        <v>Femić Damian</v>
      </c>
      <c r="AC29">
        <f t="shared" si="2"/>
        <v>0</v>
      </c>
      <c r="AF29">
        <f t="shared" si="3"/>
        <v>0</v>
      </c>
    </row>
    <row r="30" spans="1:33" ht="15" x14ac:dyDescent="0.25">
      <c r="A30" s="81" t="s">
        <v>103</v>
      </c>
      <c r="B30" s="81" t="s">
        <v>502</v>
      </c>
      <c r="C30" s="81" t="s">
        <v>169</v>
      </c>
      <c r="D30" s="81" t="s">
        <v>535</v>
      </c>
      <c r="E30" s="81" t="s">
        <v>504</v>
      </c>
      <c r="F30" s="81" t="s">
        <v>66</v>
      </c>
      <c r="G30" s="81" t="s">
        <v>145</v>
      </c>
      <c r="I30" t="str">
        <f t="shared" si="0"/>
        <v>31/2021</v>
      </c>
      <c r="J30" t="str">
        <f t="shared" si="1"/>
        <v>Đogović Teodora</v>
      </c>
      <c r="AC30">
        <f t="shared" si="2"/>
        <v>0</v>
      </c>
      <c r="AF30">
        <f t="shared" si="3"/>
        <v>0</v>
      </c>
      <c r="AG30">
        <f>W30+X30</f>
        <v>0</v>
      </c>
    </row>
    <row r="31" spans="1:33" ht="15" x14ac:dyDescent="0.25">
      <c r="A31" s="81" t="s">
        <v>105</v>
      </c>
      <c r="B31" s="81" t="s">
        <v>502</v>
      </c>
      <c r="C31" s="81" t="s">
        <v>536</v>
      </c>
      <c r="D31" s="81" t="s">
        <v>537</v>
      </c>
      <c r="E31" s="81" t="s">
        <v>504</v>
      </c>
      <c r="F31" s="81" t="s">
        <v>66</v>
      </c>
      <c r="G31" s="81" t="s">
        <v>145</v>
      </c>
      <c r="I31" t="str">
        <f t="shared" si="0"/>
        <v>32/2021</v>
      </c>
      <c r="J31" t="str">
        <f t="shared" si="1"/>
        <v>Kraljević Marijana</v>
      </c>
      <c r="L31" s="66" t="s">
        <v>139</v>
      </c>
      <c r="AB31" s="66" t="s">
        <v>139</v>
      </c>
      <c r="AC31">
        <f t="shared" si="2"/>
        <v>0</v>
      </c>
      <c r="AF31">
        <f t="shared" si="3"/>
        <v>0</v>
      </c>
    </row>
    <row r="32" spans="1:33" ht="15" x14ac:dyDescent="0.25">
      <c r="A32" s="81" t="s">
        <v>106</v>
      </c>
      <c r="B32" s="81" t="s">
        <v>502</v>
      </c>
      <c r="C32" s="81" t="s">
        <v>538</v>
      </c>
      <c r="D32" s="81" t="s">
        <v>539</v>
      </c>
      <c r="E32" s="81" t="s">
        <v>504</v>
      </c>
      <c r="F32" s="81" t="s">
        <v>66</v>
      </c>
      <c r="G32" s="81" t="s">
        <v>145</v>
      </c>
      <c r="I32" t="str">
        <f t="shared" si="0"/>
        <v>33/2021</v>
      </c>
      <c r="J32" t="str">
        <f t="shared" si="1"/>
        <v>Radičević Itana</v>
      </c>
      <c r="L32" s="66" t="s">
        <v>138</v>
      </c>
      <c r="AB32" s="66" t="s">
        <v>138</v>
      </c>
      <c r="AC32">
        <f t="shared" si="2"/>
        <v>0</v>
      </c>
      <c r="AF32">
        <f t="shared" si="3"/>
        <v>0</v>
      </c>
    </row>
    <row r="33" spans="1:33" ht="15" x14ac:dyDescent="0.25">
      <c r="A33" s="81" t="s">
        <v>107</v>
      </c>
      <c r="B33" s="81" t="s">
        <v>502</v>
      </c>
      <c r="C33" s="81" t="s">
        <v>468</v>
      </c>
      <c r="D33" s="81" t="s">
        <v>540</v>
      </c>
      <c r="E33" s="81" t="s">
        <v>504</v>
      </c>
      <c r="F33" s="81" t="s">
        <v>66</v>
      </c>
      <c r="G33" s="81" t="s">
        <v>145</v>
      </c>
      <c r="I33" t="str">
        <f t="shared" si="0"/>
        <v>34/2021</v>
      </c>
      <c r="J33" t="str">
        <f t="shared" si="1"/>
        <v>Strugar Balša</v>
      </c>
      <c r="AC33">
        <f t="shared" si="2"/>
        <v>0</v>
      </c>
      <c r="AF33">
        <f t="shared" si="3"/>
        <v>0</v>
      </c>
    </row>
    <row r="34" spans="1:33" ht="15" x14ac:dyDescent="0.25">
      <c r="A34" s="81" t="s">
        <v>108</v>
      </c>
      <c r="B34" s="81" t="s">
        <v>502</v>
      </c>
      <c r="C34" s="81" t="s">
        <v>93</v>
      </c>
      <c r="D34" s="81" t="s">
        <v>541</v>
      </c>
      <c r="E34" s="81" t="s">
        <v>504</v>
      </c>
      <c r="F34" s="81" t="s">
        <v>66</v>
      </c>
      <c r="G34" s="81" t="s">
        <v>145</v>
      </c>
      <c r="I34" t="str">
        <f t="shared" si="0"/>
        <v>35/2021</v>
      </c>
      <c r="J34" t="str">
        <f t="shared" si="1"/>
        <v>Bojić Marko</v>
      </c>
    </row>
    <row r="35" spans="1:33" ht="15" x14ac:dyDescent="0.25">
      <c r="A35" s="81" t="s">
        <v>109</v>
      </c>
      <c r="B35" s="81" t="s">
        <v>502</v>
      </c>
      <c r="C35" s="81" t="s">
        <v>542</v>
      </c>
      <c r="D35" s="81" t="s">
        <v>543</v>
      </c>
      <c r="E35" s="81" t="s">
        <v>504</v>
      </c>
      <c r="F35" s="81" t="s">
        <v>66</v>
      </c>
      <c r="G35" s="81" t="s">
        <v>145</v>
      </c>
      <c r="I35" t="str">
        <f t="shared" si="0"/>
        <v>36/2021</v>
      </c>
      <c r="J35" t="str">
        <f t="shared" si="1"/>
        <v>Samardžić Katarina</v>
      </c>
      <c r="AC35">
        <f t="shared" si="2"/>
        <v>0</v>
      </c>
      <c r="AF35">
        <f t="shared" si="3"/>
        <v>0</v>
      </c>
    </row>
    <row r="36" spans="1:33" ht="15" x14ac:dyDescent="0.25">
      <c r="A36" s="81" t="s">
        <v>110</v>
      </c>
      <c r="B36" s="81" t="s">
        <v>502</v>
      </c>
      <c r="C36" s="81" t="s">
        <v>83</v>
      </c>
      <c r="D36" s="81" t="s">
        <v>544</v>
      </c>
      <c r="E36" s="81" t="s">
        <v>504</v>
      </c>
      <c r="F36" s="81" t="s">
        <v>66</v>
      </c>
      <c r="G36" s="81" t="s">
        <v>145</v>
      </c>
      <c r="I36" t="str">
        <f t="shared" si="0"/>
        <v>37/2021</v>
      </c>
      <c r="J36" t="str">
        <f t="shared" si="1"/>
        <v>Ristović Sara</v>
      </c>
      <c r="AC36">
        <f t="shared" si="2"/>
        <v>0</v>
      </c>
      <c r="AF36">
        <f t="shared" si="3"/>
        <v>0</v>
      </c>
    </row>
    <row r="37" spans="1:33" ht="15" x14ac:dyDescent="0.25">
      <c r="A37" s="81" t="s">
        <v>476</v>
      </c>
      <c r="B37" s="81" t="s">
        <v>502</v>
      </c>
      <c r="C37" s="81" t="s">
        <v>160</v>
      </c>
      <c r="D37" s="81" t="s">
        <v>545</v>
      </c>
      <c r="E37" s="81" t="s">
        <v>504</v>
      </c>
      <c r="F37" s="81" t="s">
        <v>66</v>
      </c>
      <c r="G37" s="81" t="s">
        <v>145</v>
      </c>
      <c r="I37" t="str">
        <f t="shared" si="0"/>
        <v>38/2021</v>
      </c>
      <c r="J37" t="str">
        <f t="shared" si="1"/>
        <v>Radusinović Dimitrije</v>
      </c>
      <c r="AC37">
        <f t="shared" si="2"/>
        <v>0</v>
      </c>
      <c r="AF37">
        <f t="shared" si="3"/>
        <v>0</v>
      </c>
      <c r="AG37">
        <f>W37+X37</f>
        <v>0</v>
      </c>
    </row>
    <row r="38" spans="1:33" ht="15" x14ac:dyDescent="0.25">
      <c r="A38" s="81" t="s">
        <v>111</v>
      </c>
      <c r="B38" s="81" t="s">
        <v>502</v>
      </c>
      <c r="C38" s="81" t="s">
        <v>546</v>
      </c>
      <c r="D38" s="81" t="s">
        <v>547</v>
      </c>
      <c r="E38" s="81" t="s">
        <v>504</v>
      </c>
      <c r="F38" s="81" t="s">
        <v>66</v>
      </c>
      <c r="G38" s="81" t="s">
        <v>145</v>
      </c>
      <c r="I38" t="str">
        <f t="shared" si="0"/>
        <v>39/2021</v>
      </c>
      <c r="J38" t="str">
        <f t="shared" si="1"/>
        <v>Kljajević Andrija</v>
      </c>
      <c r="AC38">
        <f t="shared" si="2"/>
        <v>0</v>
      </c>
      <c r="AF38">
        <f t="shared" si="3"/>
        <v>0</v>
      </c>
    </row>
    <row r="39" spans="1:33" ht="15" x14ac:dyDescent="0.25">
      <c r="A39" s="81" t="s">
        <v>477</v>
      </c>
      <c r="B39" s="81" t="s">
        <v>502</v>
      </c>
      <c r="C39" s="81" t="s">
        <v>131</v>
      </c>
      <c r="D39" s="81" t="s">
        <v>548</v>
      </c>
      <c r="E39" s="81" t="s">
        <v>504</v>
      </c>
      <c r="F39" s="81" t="s">
        <v>66</v>
      </c>
      <c r="G39" s="81" t="s">
        <v>145</v>
      </c>
      <c r="I39" t="str">
        <f t="shared" si="0"/>
        <v>40/2021</v>
      </c>
      <c r="J39" t="str">
        <f t="shared" si="1"/>
        <v>Ružić Danilo</v>
      </c>
    </row>
    <row r="40" spans="1:33" ht="15" x14ac:dyDescent="0.25">
      <c r="A40" s="81" t="s">
        <v>112</v>
      </c>
      <c r="B40" s="81" t="s">
        <v>502</v>
      </c>
      <c r="C40" s="81" t="s">
        <v>165</v>
      </c>
      <c r="D40" s="81" t="s">
        <v>471</v>
      </c>
      <c r="E40" s="81" t="s">
        <v>504</v>
      </c>
      <c r="F40" s="81" t="s">
        <v>66</v>
      </c>
      <c r="G40" s="81" t="s">
        <v>145</v>
      </c>
      <c r="I40" t="str">
        <f t="shared" si="0"/>
        <v>41/2021</v>
      </c>
      <c r="J40" t="str">
        <f t="shared" si="1"/>
        <v>Radović Matija</v>
      </c>
      <c r="AC40">
        <f t="shared" si="2"/>
        <v>0</v>
      </c>
    </row>
    <row r="41" spans="1:33" ht="15" x14ac:dyDescent="0.25">
      <c r="A41" s="81" t="s">
        <v>113</v>
      </c>
      <c r="B41" s="81" t="s">
        <v>502</v>
      </c>
      <c r="C41" s="81" t="s">
        <v>524</v>
      </c>
      <c r="D41" s="81" t="s">
        <v>161</v>
      </c>
      <c r="E41" s="81" t="s">
        <v>504</v>
      </c>
      <c r="F41" s="81" t="s">
        <v>66</v>
      </c>
      <c r="G41" s="81" t="s">
        <v>145</v>
      </c>
      <c r="I41" t="str">
        <f t="shared" si="0"/>
        <v>42/2021</v>
      </c>
      <c r="J41" t="str">
        <f t="shared" si="1"/>
        <v>Rakočević Miloš</v>
      </c>
      <c r="AC41">
        <f t="shared" si="2"/>
        <v>0</v>
      </c>
      <c r="AF41">
        <f t="shared" si="3"/>
        <v>0</v>
      </c>
    </row>
    <row r="42" spans="1:33" ht="15" x14ac:dyDescent="0.25">
      <c r="A42" s="81" t="s">
        <v>115</v>
      </c>
      <c r="B42" s="81" t="s">
        <v>502</v>
      </c>
      <c r="C42" s="81" t="s">
        <v>549</v>
      </c>
      <c r="D42" s="81" t="s">
        <v>550</v>
      </c>
      <c r="E42" s="81" t="s">
        <v>504</v>
      </c>
      <c r="F42" s="81" t="s">
        <v>66</v>
      </c>
      <c r="G42" s="81" t="s">
        <v>145</v>
      </c>
      <c r="I42" t="str">
        <f t="shared" si="0"/>
        <v>43/2021</v>
      </c>
      <c r="J42" t="str">
        <f t="shared" si="1"/>
        <v>Abazović Mirela</v>
      </c>
    </row>
    <row r="43" spans="1:33" ht="15" x14ac:dyDescent="0.25">
      <c r="A43" s="81" t="s">
        <v>116</v>
      </c>
      <c r="B43" s="81" t="s">
        <v>502</v>
      </c>
      <c r="C43" s="81" t="s">
        <v>546</v>
      </c>
      <c r="D43" s="81" t="s">
        <v>551</v>
      </c>
      <c r="E43" s="81" t="s">
        <v>504</v>
      </c>
      <c r="F43" s="81" t="s">
        <v>66</v>
      </c>
      <c r="G43" s="81" t="s">
        <v>145</v>
      </c>
      <c r="I43" t="str">
        <f t="shared" si="0"/>
        <v>44/2021</v>
      </c>
      <c r="J43" t="str">
        <f t="shared" si="1"/>
        <v>Abramović Andrija</v>
      </c>
      <c r="AC43">
        <f t="shared" si="2"/>
        <v>0</v>
      </c>
      <c r="AF43">
        <f t="shared" si="3"/>
        <v>0</v>
      </c>
    </row>
    <row r="44" spans="1:33" ht="15" x14ac:dyDescent="0.25">
      <c r="A44" s="81" t="s">
        <v>117</v>
      </c>
      <c r="B44" s="81" t="s">
        <v>502</v>
      </c>
      <c r="C44" s="81" t="s">
        <v>93</v>
      </c>
      <c r="D44" s="81" t="s">
        <v>552</v>
      </c>
      <c r="E44" s="81" t="s">
        <v>504</v>
      </c>
      <c r="F44" s="81" t="s">
        <v>66</v>
      </c>
      <c r="G44" s="81" t="s">
        <v>145</v>
      </c>
      <c r="I44" t="str">
        <f t="shared" si="0"/>
        <v>45/2021</v>
      </c>
      <c r="J44" t="str">
        <f t="shared" si="1"/>
        <v>Mašanović Marko</v>
      </c>
      <c r="AC44">
        <f t="shared" si="2"/>
        <v>0</v>
      </c>
      <c r="AF44">
        <f t="shared" si="3"/>
        <v>0</v>
      </c>
    </row>
    <row r="45" spans="1:33" ht="15" x14ac:dyDescent="0.25">
      <c r="A45" s="81" t="s">
        <v>118</v>
      </c>
      <c r="B45" s="81" t="s">
        <v>502</v>
      </c>
      <c r="C45" s="81" t="s">
        <v>478</v>
      </c>
      <c r="D45" s="81" t="s">
        <v>553</v>
      </c>
      <c r="E45" s="81" t="s">
        <v>504</v>
      </c>
      <c r="F45" s="81" t="s">
        <v>66</v>
      </c>
      <c r="G45" s="81" t="s">
        <v>145</v>
      </c>
      <c r="I45" t="str">
        <f t="shared" si="0"/>
        <v>46/2021</v>
      </c>
      <c r="J45" t="str">
        <f t="shared" si="1"/>
        <v>Zekić Dušan</v>
      </c>
      <c r="AC45">
        <f t="shared" si="2"/>
        <v>0</v>
      </c>
      <c r="AF45">
        <f t="shared" si="3"/>
        <v>0</v>
      </c>
    </row>
    <row r="46" spans="1:33" ht="15" x14ac:dyDescent="0.25">
      <c r="A46" s="81" t="s">
        <v>119</v>
      </c>
      <c r="B46" s="81" t="s">
        <v>502</v>
      </c>
      <c r="C46" s="81" t="s">
        <v>554</v>
      </c>
      <c r="D46" s="81" t="s">
        <v>555</v>
      </c>
      <c r="E46" s="81" t="s">
        <v>504</v>
      </c>
      <c r="F46" s="81" t="s">
        <v>66</v>
      </c>
      <c r="G46" s="81" t="s">
        <v>145</v>
      </c>
      <c r="I46" t="str">
        <f t="shared" si="0"/>
        <v>47/2021</v>
      </c>
      <c r="J46" t="str">
        <f t="shared" si="1"/>
        <v>Kurbardović Ansar</v>
      </c>
      <c r="AC46">
        <f t="shared" si="2"/>
        <v>0</v>
      </c>
      <c r="AF46">
        <f t="shared" si="3"/>
        <v>0</v>
      </c>
    </row>
    <row r="47" spans="1:33" ht="15" x14ac:dyDescent="0.25">
      <c r="A47" s="81" t="s">
        <v>120</v>
      </c>
      <c r="B47" s="81" t="s">
        <v>502</v>
      </c>
      <c r="C47" s="81" t="s">
        <v>162</v>
      </c>
      <c r="D47" s="81" t="s">
        <v>556</v>
      </c>
      <c r="E47" s="81" t="s">
        <v>504</v>
      </c>
      <c r="F47" s="81" t="s">
        <v>66</v>
      </c>
      <c r="G47" s="81" t="s">
        <v>145</v>
      </c>
      <c r="I47" t="str">
        <f t="shared" si="0"/>
        <v>48/2021</v>
      </c>
      <c r="J47" t="str">
        <f t="shared" si="1"/>
        <v>Šljivančanin Aleksa</v>
      </c>
    </row>
    <row r="48" spans="1:33" ht="15" x14ac:dyDescent="0.25">
      <c r="A48" s="81" t="s">
        <v>122</v>
      </c>
      <c r="B48" s="81" t="s">
        <v>502</v>
      </c>
      <c r="C48" s="81" t="s">
        <v>557</v>
      </c>
      <c r="D48" s="81" t="s">
        <v>558</v>
      </c>
      <c r="E48" s="81" t="s">
        <v>504</v>
      </c>
      <c r="F48" s="81" t="s">
        <v>66</v>
      </c>
      <c r="G48" s="81" t="s">
        <v>145</v>
      </c>
      <c r="I48" t="str">
        <f t="shared" si="0"/>
        <v>50/2021</v>
      </c>
      <c r="J48" t="str">
        <f t="shared" si="1"/>
        <v>Janes Benjamin</v>
      </c>
      <c r="AC48">
        <f t="shared" si="2"/>
        <v>0</v>
      </c>
      <c r="AF48">
        <f t="shared" si="3"/>
        <v>0</v>
      </c>
    </row>
    <row r="49" spans="1:33" ht="15" x14ac:dyDescent="0.25">
      <c r="A49" s="81" t="s">
        <v>126</v>
      </c>
      <c r="B49" s="81" t="s">
        <v>502</v>
      </c>
      <c r="C49" s="81" t="s">
        <v>559</v>
      </c>
      <c r="D49" s="81" t="s">
        <v>560</v>
      </c>
      <c r="E49" s="81" t="s">
        <v>561</v>
      </c>
      <c r="F49" s="81" t="s">
        <v>66</v>
      </c>
      <c r="G49" s="81" t="s">
        <v>145</v>
      </c>
      <c r="I49" t="str">
        <f t="shared" si="0"/>
        <v>51/2021</v>
      </c>
      <c r="J49" t="str">
        <f t="shared" si="1"/>
        <v>Bulatović Bogić</v>
      </c>
    </row>
    <row r="50" spans="1:33" ht="15" x14ac:dyDescent="0.25">
      <c r="A50" s="81" t="s">
        <v>481</v>
      </c>
      <c r="B50" s="81" t="s">
        <v>502</v>
      </c>
      <c r="C50" s="81" t="s">
        <v>562</v>
      </c>
      <c r="D50" s="81" t="s">
        <v>563</v>
      </c>
      <c r="E50" s="81" t="s">
        <v>561</v>
      </c>
      <c r="F50" s="81" t="s">
        <v>66</v>
      </c>
      <c r="G50" s="81" t="s">
        <v>145</v>
      </c>
      <c r="I50" t="str">
        <f t="shared" si="0"/>
        <v>52/2021</v>
      </c>
      <c r="J50" t="str">
        <f t="shared" si="1"/>
        <v>Kasalica Branislav</v>
      </c>
      <c r="AC50">
        <f t="shared" si="2"/>
        <v>0</v>
      </c>
      <c r="AF50">
        <f t="shared" si="3"/>
        <v>0</v>
      </c>
    </row>
    <row r="51" spans="1:33" ht="15" x14ac:dyDescent="0.25">
      <c r="A51" s="81" t="s">
        <v>482</v>
      </c>
      <c r="B51" s="81" t="s">
        <v>502</v>
      </c>
      <c r="C51" s="81" t="s">
        <v>114</v>
      </c>
      <c r="D51" s="81" t="s">
        <v>166</v>
      </c>
      <c r="E51" s="81" t="s">
        <v>561</v>
      </c>
      <c r="F51" s="81" t="s">
        <v>66</v>
      </c>
      <c r="G51" s="81" t="s">
        <v>145</v>
      </c>
      <c r="I51" t="str">
        <f t="shared" si="0"/>
        <v>53/2021</v>
      </c>
      <c r="J51" t="str">
        <f t="shared" si="1"/>
        <v>Obradović Ivana</v>
      </c>
      <c r="AC51">
        <f t="shared" si="2"/>
        <v>0</v>
      </c>
      <c r="AF51">
        <f t="shared" si="3"/>
        <v>0</v>
      </c>
    </row>
    <row r="52" spans="1:33" ht="15" x14ac:dyDescent="0.25">
      <c r="A52" s="81" t="s">
        <v>483</v>
      </c>
      <c r="B52" s="81" t="s">
        <v>502</v>
      </c>
      <c r="C52" s="81" t="s">
        <v>564</v>
      </c>
      <c r="D52" s="81" t="s">
        <v>565</v>
      </c>
      <c r="E52" s="81" t="s">
        <v>504</v>
      </c>
      <c r="F52" s="81" t="s">
        <v>66</v>
      </c>
      <c r="G52" s="81" t="s">
        <v>145</v>
      </c>
      <c r="I52" t="str">
        <f t="shared" si="0"/>
        <v>54/2021</v>
      </c>
      <c r="J52" t="str">
        <f t="shared" si="1"/>
        <v>Marvučić Bogdan</v>
      </c>
      <c r="AC52">
        <f t="shared" si="2"/>
        <v>0</v>
      </c>
      <c r="AF52">
        <f t="shared" si="3"/>
        <v>0</v>
      </c>
    </row>
    <row r="53" spans="1:33" ht="15" x14ac:dyDescent="0.25">
      <c r="A53" s="81" t="s">
        <v>498</v>
      </c>
      <c r="B53" s="81" t="s">
        <v>502</v>
      </c>
      <c r="C53" s="81" t="s">
        <v>132</v>
      </c>
      <c r="D53" s="81" t="s">
        <v>566</v>
      </c>
      <c r="E53" s="81" t="s">
        <v>504</v>
      </c>
      <c r="F53" s="81" t="s">
        <v>66</v>
      </c>
      <c r="G53" s="81" t="s">
        <v>145</v>
      </c>
      <c r="I53" t="str">
        <f t="shared" si="0"/>
        <v>55/2021</v>
      </c>
      <c r="J53" t="str">
        <f t="shared" si="1"/>
        <v>Perović Petar</v>
      </c>
    </row>
    <row r="54" spans="1:33" ht="15" x14ac:dyDescent="0.25">
      <c r="A54" s="81" t="s">
        <v>77</v>
      </c>
      <c r="B54" s="81" t="s">
        <v>464</v>
      </c>
      <c r="C54" s="81" t="s">
        <v>468</v>
      </c>
      <c r="D54" s="81" t="s">
        <v>469</v>
      </c>
      <c r="E54" s="81" t="s">
        <v>561</v>
      </c>
      <c r="F54" s="81" t="s">
        <v>69</v>
      </c>
      <c r="G54" s="81" t="s">
        <v>145</v>
      </c>
      <c r="I54" t="str">
        <f t="shared" si="0"/>
        <v>10/2020</v>
      </c>
      <c r="J54" t="str">
        <f t="shared" si="1"/>
        <v>Dajković Balša</v>
      </c>
    </row>
    <row r="55" spans="1:33" ht="15" x14ac:dyDescent="0.25">
      <c r="A55" s="81" t="s">
        <v>85</v>
      </c>
      <c r="B55" s="81" t="s">
        <v>464</v>
      </c>
      <c r="C55" s="81" t="s">
        <v>167</v>
      </c>
      <c r="D55" s="81" t="s">
        <v>472</v>
      </c>
      <c r="E55" s="81" t="s">
        <v>561</v>
      </c>
      <c r="F55" s="81" t="s">
        <v>69</v>
      </c>
      <c r="G55" s="81" t="s">
        <v>145</v>
      </c>
      <c r="I55" t="str">
        <f t="shared" si="0"/>
        <v>16/2020</v>
      </c>
      <c r="J55" t="str">
        <f t="shared" si="1"/>
        <v>Alković Mia</v>
      </c>
    </row>
    <row r="56" spans="1:33" ht="15" x14ac:dyDescent="0.25">
      <c r="A56" s="81" t="s">
        <v>119</v>
      </c>
      <c r="B56" s="81" t="s">
        <v>464</v>
      </c>
      <c r="C56" s="81" t="s">
        <v>479</v>
      </c>
      <c r="D56" s="81" t="s">
        <v>480</v>
      </c>
      <c r="E56" s="81" t="s">
        <v>561</v>
      </c>
      <c r="F56" s="81" t="s">
        <v>69</v>
      </c>
      <c r="G56" s="81" t="s">
        <v>145</v>
      </c>
      <c r="I56" t="str">
        <f t="shared" si="0"/>
        <v>47/2020</v>
      </c>
      <c r="J56" t="str">
        <f t="shared" si="1"/>
        <v>Pehar Dragan</v>
      </c>
      <c r="AC56">
        <f t="shared" si="2"/>
        <v>0</v>
      </c>
    </row>
    <row r="57" spans="1:33" ht="15" x14ac:dyDescent="0.25">
      <c r="A57" s="81" t="s">
        <v>87</v>
      </c>
      <c r="B57" s="81" t="s">
        <v>159</v>
      </c>
      <c r="C57" s="81" t="s">
        <v>131</v>
      </c>
      <c r="D57" s="81" t="s">
        <v>134</v>
      </c>
      <c r="E57" s="81" t="s">
        <v>561</v>
      </c>
      <c r="F57" s="81" t="s">
        <v>70</v>
      </c>
      <c r="G57" s="81" t="s">
        <v>145</v>
      </c>
      <c r="I57" t="str">
        <f t="shared" ref="I57:I72" si="4">CONCATENATE(A57,"/",B57)</f>
        <v>17/2019</v>
      </c>
      <c r="J57" t="str">
        <f t="shared" ref="J57:J72" si="5">CONCATENATE(D57," ",C57)</f>
        <v>Vukčević Danilo</v>
      </c>
      <c r="AC57">
        <f t="shared" si="2"/>
        <v>0</v>
      </c>
      <c r="AF57">
        <f t="shared" si="3"/>
        <v>0</v>
      </c>
    </row>
    <row r="58" spans="1:33" ht="15" x14ac:dyDescent="0.25">
      <c r="A58" s="81" t="s">
        <v>118</v>
      </c>
      <c r="B58" s="81" t="s">
        <v>159</v>
      </c>
      <c r="C58" s="81" t="s">
        <v>167</v>
      </c>
      <c r="D58" s="81" t="s">
        <v>168</v>
      </c>
      <c r="E58" s="81" t="s">
        <v>561</v>
      </c>
      <c r="F58" s="81" t="s">
        <v>70</v>
      </c>
      <c r="G58" s="81" t="s">
        <v>145</v>
      </c>
      <c r="I58" t="str">
        <f t="shared" si="4"/>
        <v>46/2019</v>
      </c>
      <c r="J58" t="str">
        <f t="shared" si="5"/>
        <v>Mijailović Mia</v>
      </c>
      <c r="AC58">
        <f t="shared" si="2"/>
        <v>0</v>
      </c>
      <c r="AF58">
        <f t="shared" si="3"/>
        <v>0</v>
      </c>
    </row>
    <row r="59" spans="1:33" ht="15" x14ac:dyDescent="0.25">
      <c r="A59" s="81" t="s">
        <v>105</v>
      </c>
      <c r="B59" s="81" t="s">
        <v>151</v>
      </c>
      <c r="C59" s="81" t="s">
        <v>155</v>
      </c>
      <c r="D59" s="81" t="s">
        <v>156</v>
      </c>
      <c r="E59" s="81" t="s">
        <v>561</v>
      </c>
      <c r="F59" s="81" t="s">
        <v>71</v>
      </c>
      <c r="G59" s="81" t="s">
        <v>145</v>
      </c>
      <c r="I59" t="str">
        <f t="shared" si="4"/>
        <v>32/2018</v>
      </c>
      <c r="J59" t="str">
        <f t="shared" si="5"/>
        <v>Pejović Vasilisa</v>
      </c>
      <c r="AC59">
        <f t="shared" si="2"/>
        <v>0</v>
      </c>
      <c r="AF59">
        <f t="shared" si="3"/>
        <v>0</v>
      </c>
      <c r="AG59">
        <f>W59+X59</f>
        <v>0</v>
      </c>
    </row>
    <row r="60" spans="1:33" ht="15" x14ac:dyDescent="0.25">
      <c r="A60" s="81" t="s">
        <v>107</v>
      </c>
      <c r="B60" s="81" t="s">
        <v>151</v>
      </c>
      <c r="C60" s="81" t="s">
        <v>157</v>
      </c>
      <c r="D60" s="81" t="s">
        <v>158</v>
      </c>
      <c r="E60" s="81" t="s">
        <v>561</v>
      </c>
      <c r="F60" s="81" t="s">
        <v>71</v>
      </c>
      <c r="G60" s="81" t="s">
        <v>145</v>
      </c>
      <c r="I60" t="str">
        <f t="shared" si="4"/>
        <v>34/2018</v>
      </c>
      <c r="J60" t="str">
        <f t="shared" si="5"/>
        <v>Radulović Ana</v>
      </c>
      <c r="AC60">
        <f t="shared" si="2"/>
        <v>0</v>
      </c>
      <c r="AF60">
        <f t="shared" si="3"/>
        <v>0</v>
      </c>
    </row>
    <row r="61" spans="1:33" ht="15" x14ac:dyDescent="0.25">
      <c r="A61" s="81" t="s">
        <v>99</v>
      </c>
      <c r="B61" s="81" t="s">
        <v>145</v>
      </c>
      <c r="C61" s="81" t="s">
        <v>170</v>
      </c>
      <c r="D61" s="81" t="s">
        <v>163</v>
      </c>
      <c r="E61" s="81" t="s">
        <v>561</v>
      </c>
      <c r="F61" s="81" t="s">
        <v>72</v>
      </c>
      <c r="G61" s="81" t="s">
        <v>145</v>
      </c>
      <c r="I61" t="str">
        <f t="shared" si="4"/>
        <v>28/2017</v>
      </c>
      <c r="J61" t="str">
        <f t="shared" si="5"/>
        <v>Vujović Slobodan</v>
      </c>
      <c r="L61" s="66" t="s">
        <v>138</v>
      </c>
      <c r="AB61" s="66" t="s">
        <v>138</v>
      </c>
      <c r="AC61">
        <f t="shared" si="2"/>
        <v>0</v>
      </c>
      <c r="AF61">
        <f t="shared" si="3"/>
        <v>0</v>
      </c>
    </row>
    <row r="62" spans="1:33" ht="15" x14ac:dyDescent="0.25">
      <c r="A62" s="81" t="s">
        <v>109</v>
      </c>
      <c r="B62" s="81" t="s">
        <v>145</v>
      </c>
      <c r="C62" s="81" t="s">
        <v>147</v>
      </c>
      <c r="D62" s="81" t="s">
        <v>148</v>
      </c>
      <c r="E62" s="81" t="s">
        <v>561</v>
      </c>
      <c r="F62" s="81" t="s">
        <v>72</v>
      </c>
      <c r="G62" s="81" t="s">
        <v>145</v>
      </c>
      <c r="I62" t="str">
        <f t="shared" si="4"/>
        <v>36/2017</v>
      </c>
      <c r="J62" t="str">
        <f t="shared" si="5"/>
        <v>Kalač Almin</v>
      </c>
      <c r="L62" s="66" t="s">
        <v>140</v>
      </c>
      <c r="AB62" s="66" t="s">
        <v>140</v>
      </c>
    </row>
    <row r="63" spans="1:33" ht="15" x14ac:dyDescent="0.25">
      <c r="A63" s="81" t="s">
        <v>120</v>
      </c>
      <c r="B63" s="81" t="s">
        <v>123</v>
      </c>
      <c r="C63" s="81" t="s">
        <v>114</v>
      </c>
      <c r="D63" s="81" t="s">
        <v>125</v>
      </c>
      <c r="E63" s="81" t="s">
        <v>561</v>
      </c>
      <c r="F63" s="81" t="s">
        <v>75</v>
      </c>
      <c r="G63" s="81" t="s">
        <v>68</v>
      </c>
      <c r="I63" t="str">
        <f t="shared" si="4"/>
        <v>48/2014</v>
      </c>
      <c r="J63" t="str">
        <f t="shared" si="5"/>
        <v>Praščević Ivana</v>
      </c>
    </row>
    <row r="64" spans="1:33" ht="15" x14ac:dyDescent="0.25">
      <c r="E64" s="75"/>
      <c r="F64" s="75"/>
      <c r="G64" s="75"/>
      <c r="I64" t="str">
        <f t="shared" si="4"/>
        <v>/</v>
      </c>
      <c r="J64" t="str">
        <f t="shared" si="5"/>
        <v xml:space="preserve"> </v>
      </c>
    </row>
    <row r="65" spans="1:33" ht="15" x14ac:dyDescent="0.25">
      <c r="E65" s="75"/>
      <c r="F65" s="75"/>
      <c r="G65" s="75"/>
      <c r="I65" t="str">
        <f t="shared" si="4"/>
        <v>/</v>
      </c>
      <c r="J65" t="str">
        <f t="shared" si="5"/>
        <v xml:space="preserve"> </v>
      </c>
      <c r="AC65">
        <f t="shared" si="2"/>
        <v>0</v>
      </c>
    </row>
    <row r="66" spans="1:33" ht="15" x14ac:dyDescent="0.25">
      <c r="E66" s="75"/>
      <c r="F66" s="75"/>
      <c r="G66" s="75"/>
      <c r="I66" t="str">
        <f t="shared" si="4"/>
        <v>/</v>
      </c>
      <c r="J66" t="str">
        <f t="shared" si="5"/>
        <v xml:space="preserve"> </v>
      </c>
      <c r="AC66">
        <f t="shared" si="2"/>
        <v>0</v>
      </c>
      <c r="AF66">
        <f t="shared" si="3"/>
        <v>0</v>
      </c>
      <c r="AG66">
        <f>W66+X66</f>
        <v>0</v>
      </c>
    </row>
    <row r="67" spans="1:33" ht="15" x14ac:dyDescent="0.25">
      <c r="E67" s="72"/>
      <c r="F67" s="72"/>
      <c r="G67" s="72"/>
      <c r="I67" t="str">
        <f t="shared" si="4"/>
        <v>/</v>
      </c>
      <c r="J67" t="str">
        <f t="shared" si="5"/>
        <v xml:space="preserve"> </v>
      </c>
    </row>
    <row r="68" spans="1:33" ht="15" x14ac:dyDescent="0.25">
      <c r="E68" s="72"/>
      <c r="F68" s="72"/>
      <c r="G68" s="72"/>
      <c r="I68" t="str">
        <f t="shared" si="4"/>
        <v>/</v>
      </c>
      <c r="J68" t="str">
        <f t="shared" si="5"/>
        <v xml:space="preserve"> </v>
      </c>
      <c r="AC68">
        <f t="shared" ref="AC68" si="6">U68</f>
        <v>0</v>
      </c>
      <c r="AF68">
        <f t="shared" ref="AF68" si="7">V68+X68</f>
        <v>0</v>
      </c>
      <c r="AG68">
        <f>W68+X68</f>
        <v>0</v>
      </c>
    </row>
    <row r="69" spans="1:33" ht="15" x14ac:dyDescent="0.25">
      <c r="E69" s="72"/>
      <c r="F69" s="72"/>
      <c r="G69" s="72"/>
      <c r="I69" t="str">
        <f t="shared" si="4"/>
        <v>/</v>
      </c>
      <c r="J69" t="str">
        <f t="shared" si="5"/>
        <v xml:space="preserve"> </v>
      </c>
    </row>
    <row r="70" spans="1:33" ht="15" x14ac:dyDescent="0.25">
      <c r="E70" s="72"/>
      <c r="F70" s="72"/>
      <c r="G70" s="72"/>
      <c r="I70" t="str">
        <f t="shared" si="4"/>
        <v>/</v>
      </c>
      <c r="J70" t="str">
        <f t="shared" si="5"/>
        <v xml:space="preserve"> </v>
      </c>
    </row>
    <row r="71" spans="1:33" ht="15" x14ac:dyDescent="0.25">
      <c r="E71" s="72"/>
      <c r="F71" s="72"/>
      <c r="G71" s="72"/>
      <c r="I71" t="str">
        <f t="shared" si="4"/>
        <v>/</v>
      </c>
      <c r="J71" t="str">
        <f t="shared" si="5"/>
        <v xml:space="preserve"> </v>
      </c>
    </row>
    <row r="72" spans="1:33" ht="15" x14ac:dyDescent="0.25">
      <c r="E72" s="72"/>
      <c r="F72" s="72"/>
      <c r="G72" s="72"/>
      <c r="I72" t="str">
        <f t="shared" si="4"/>
        <v>/</v>
      </c>
      <c r="J72" t="str">
        <f t="shared" si="5"/>
        <v xml:space="preserve"> </v>
      </c>
    </row>
    <row r="73" spans="1:33" ht="15" x14ac:dyDescent="0.25">
      <c r="A73" s="72"/>
      <c r="B73" s="72"/>
      <c r="C73" s="72"/>
      <c r="D73" s="72"/>
      <c r="E73" s="72"/>
      <c r="F73" s="72"/>
      <c r="G73" s="72"/>
      <c r="J73" t="str">
        <f t="shared" ref="J73:J80" si="8">CONCATENATE(D73," ",C73)</f>
        <v xml:space="preserve"> </v>
      </c>
    </row>
    <row r="74" spans="1:33" ht="15" x14ac:dyDescent="0.25">
      <c r="A74" s="72"/>
      <c r="B74" s="72"/>
      <c r="C74" s="72"/>
      <c r="D74" s="72"/>
      <c r="E74" s="72"/>
      <c r="F74" s="72"/>
      <c r="G74" s="72"/>
      <c r="J74" t="str">
        <f t="shared" si="8"/>
        <v xml:space="preserve"> </v>
      </c>
    </row>
    <row r="75" spans="1:33" ht="15" x14ac:dyDescent="0.25">
      <c r="A75" s="72"/>
      <c r="B75" s="72"/>
      <c r="C75" s="72"/>
      <c r="D75" s="72"/>
      <c r="E75" s="72"/>
      <c r="F75" s="72"/>
      <c r="G75" s="72"/>
      <c r="J75" t="str">
        <f t="shared" si="8"/>
        <v xml:space="preserve"> </v>
      </c>
    </row>
    <row r="76" spans="1:33" ht="15" x14ac:dyDescent="0.25">
      <c r="A76" s="72"/>
      <c r="B76" s="72"/>
      <c r="C76" s="72"/>
      <c r="D76" s="72"/>
      <c r="E76" s="72"/>
      <c r="F76" s="72"/>
      <c r="G76" s="72"/>
      <c r="J76" t="str">
        <f t="shared" si="8"/>
        <v xml:space="preserve"> </v>
      </c>
    </row>
    <row r="77" spans="1:33" ht="15" x14ac:dyDescent="0.25">
      <c r="A77" s="72"/>
      <c r="B77" s="72"/>
      <c r="C77" s="72"/>
      <c r="D77" s="72"/>
      <c r="E77" s="72"/>
      <c r="F77" s="72"/>
      <c r="G77" s="72"/>
      <c r="J77" t="str">
        <f t="shared" si="8"/>
        <v xml:space="preserve"> </v>
      </c>
    </row>
    <row r="78" spans="1:33" ht="15" x14ac:dyDescent="0.25">
      <c r="A78" s="72"/>
      <c r="B78" s="72"/>
      <c r="C78" s="72"/>
      <c r="D78" s="72"/>
      <c r="E78" s="72"/>
      <c r="F78" s="72"/>
      <c r="G78" s="72"/>
      <c r="J78" t="str">
        <f t="shared" si="8"/>
        <v xml:space="preserve"> </v>
      </c>
    </row>
    <row r="79" spans="1:33" ht="15" x14ac:dyDescent="0.25">
      <c r="A79" s="72"/>
      <c r="B79" s="72"/>
      <c r="C79" s="72"/>
      <c r="D79" s="72"/>
      <c r="E79" s="72"/>
      <c r="F79" s="72"/>
      <c r="G79" s="72"/>
      <c r="J79" t="str">
        <f t="shared" si="8"/>
        <v xml:space="preserve"> </v>
      </c>
    </row>
    <row r="80" spans="1:33" ht="15" x14ac:dyDescent="0.25">
      <c r="A80" s="72"/>
      <c r="B80" s="72"/>
      <c r="C80" s="72"/>
      <c r="D80" s="72"/>
      <c r="E80" s="72"/>
      <c r="F80" s="72"/>
      <c r="G80" s="72"/>
      <c r="J80" t="str">
        <f t="shared" si="8"/>
        <v xml:space="preserve"> </v>
      </c>
    </row>
    <row r="81" spans="1:10" ht="15" x14ac:dyDescent="0.25">
      <c r="A81" s="72"/>
      <c r="B81" s="72"/>
      <c r="C81" s="72"/>
      <c r="D81" s="72"/>
      <c r="E81" s="72"/>
      <c r="F81" s="72"/>
      <c r="G81" s="72"/>
      <c r="J81" t="str">
        <f>CONCATENATE(D81," ",C81)</f>
        <v xml:space="preserve"> </v>
      </c>
    </row>
    <row r="82" spans="1:10" ht="15" x14ac:dyDescent="0.25">
      <c r="A82" s="72"/>
      <c r="B82" s="72"/>
      <c r="C82" s="72"/>
      <c r="D82" s="72"/>
      <c r="E82" s="72"/>
      <c r="F82" s="72"/>
      <c r="G82" s="72"/>
      <c r="J82" t="str">
        <f>CONCATENATE(D82," ",C82)</f>
        <v xml:space="preserve"> </v>
      </c>
    </row>
    <row r="83" spans="1:10" ht="15" x14ac:dyDescent="0.25">
      <c r="A83" s="70"/>
      <c r="B83" s="70"/>
      <c r="C83" s="70"/>
      <c r="D83" s="70"/>
      <c r="E83" s="70"/>
      <c r="F83" s="70"/>
      <c r="G83" s="70"/>
    </row>
    <row r="84" spans="1:10" ht="15" x14ac:dyDescent="0.25">
      <c r="A84" s="70"/>
      <c r="B84" s="70"/>
      <c r="C84" s="70"/>
      <c r="D84" s="70"/>
      <c r="E84" s="70"/>
      <c r="F84" s="70"/>
      <c r="G84" s="70"/>
    </row>
    <row r="85" spans="1:10" ht="15" x14ac:dyDescent="0.25">
      <c r="A85" s="70"/>
      <c r="B85" s="70"/>
      <c r="C85" s="70"/>
      <c r="D85" s="70"/>
      <c r="E85" s="70"/>
      <c r="F85" s="70"/>
      <c r="G85" s="7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68"/>
  <sheetViews>
    <sheetView topLeftCell="E1" workbookViewId="0">
      <selection activeCell="J3" sqref="J3"/>
    </sheetView>
  </sheetViews>
  <sheetFormatPr defaultRowHeight="12.75" x14ac:dyDescent="0.2"/>
  <cols>
    <col min="2" max="3" width="10.28515625" bestFit="1" customWidth="1"/>
    <col min="4" max="4" width="11.140625" bestFit="1" customWidth="1"/>
    <col min="10" max="10" width="18.7109375" bestFit="1" customWidth="1"/>
    <col min="29" max="29" width="3.85546875" customWidth="1"/>
    <col min="30" max="30" width="4.28515625" customWidth="1"/>
    <col min="31" max="31" width="4" customWidth="1"/>
    <col min="32" max="32" width="3.85546875" customWidth="1"/>
  </cols>
  <sheetData>
    <row r="1" spans="1:10" ht="15" x14ac:dyDescent="0.25">
      <c r="A1" s="82" t="s">
        <v>62</v>
      </c>
      <c r="B1" s="82" t="s">
        <v>63</v>
      </c>
      <c r="C1" s="82" t="s">
        <v>64</v>
      </c>
      <c r="D1" s="82" t="s">
        <v>65</v>
      </c>
      <c r="E1" s="82" t="s">
        <v>499</v>
      </c>
      <c r="F1" s="82" t="s">
        <v>500</v>
      </c>
      <c r="G1" s="82" t="s">
        <v>501</v>
      </c>
    </row>
    <row r="2" spans="1:10" ht="15" x14ac:dyDescent="0.25">
      <c r="A2" s="82" t="s">
        <v>66</v>
      </c>
      <c r="B2" s="82" t="s">
        <v>502</v>
      </c>
      <c r="C2" s="82" t="s">
        <v>131</v>
      </c>
      <c r="D2" s="82" t="s">
        <v>567</v>
      </c>
      <c r="E2" s="82" t="s">
        <v>504</v>
      </c>
      <c r="F2" s="82" t="s">
        <v>66</v>
      </c>
      <c r="G2" s="82" t="s">
        <v>145</v>
      </c>
      <c r="I2" t="str">
        <f>CONCATENATE(A2,"/",B2)</f>
        <v>1/2021</v>
      </c>
      <c r="J2" t="str">
        <f>CONCATENATE(D2," ",C2)</f>
        <v>Roćenović Danilo</v>
      </c>
    </row>
    <row r="3" spans="1:10" ht="15" x14ac:dyDescent="0.25">
      <c r="A3" s="82" t="s">
        <v>69</v>
      </c>
      <c r="B3" s="82" t="s">
        <v>502</v>
      </c>
      <c r="C3" s="82" t="s">
        <v>568</v>
      </c>
      <c r="D3" s="82" t="s">
        <v>569</v>
      </c>
      <c r="E3" s="82" t="s">
        <v>504</v>
      </c>
      <c r="F3" s="82" t="s">
        <v>66</v>
      </c>
      <c r="G3" s="82" t="s">
        <v>145</v>
      </c>
      <c r="I3" t="str">
        <f t="shared" ref="I3:I51" si="0">CONCATENATE(A3,"/",B3)</f>
        <v>2/2021</v>
      </c>
      <c r="J3" t="str">
        <f t="shared" ref="J3:J51" si="1">CONCATENATE(D3," ",C3)</f>
        <v>Lekić Dušica</v>
      </c>
    </row>
    <row r="4" spans="1:10" ht="15" x14ac:dyDescent="0.25">
      <c r="A4" s="82" t="s">
        <v>71</v>
      </c>
      <c r="B4" s="82" t="s">
        <v>502</v>
      </c>
      <c r="C4" s="82" t="s">
        <v>570</v>
      </c>
      <c r="D4" s="82" t="s">
        <v>571</v>
      </c>
      <c r="E4" s="82" t="s">
        <v>504</v>
      </c>
      <c r="F4" s="82" t="s">
        <v>66</v>
      </c>
      <c r="G4" s="82" t="s">
        <v>145</v>
      </c>
      <c r="I4" t="str">
        <f t="shared" si="0"/>
        <v>4/2021</v>
      </c>
      <c r="J4" t="str">
        <f t="shared" si="1"/>
        <v>Miletić Rajan</v>
      </c>
    </row>
    <row r="5" spans="1:10" ht="15" x14ac:dyDescent="0.25">
      <c r="A5" s="82" t="s">
        <v>72</v>
      </c>
      <c r="B5" s="82" t="s">
        <v>502</v>
      </c>
      <c r="C5" s="82" t="s">
        <v>152</v>
      </c>
      <c r="D5" s="82" t="s">
        <v>572</v>
      </c>
      <c r="E5" s="82" t="s">
        <v>504</v>
      </c>
      <c r="F5" s="82" t="s">
        <v>66</v>
      </c>
      <c r="G5" s="82" t="s">
        <v>145</v>
      </c>
      <c r="I5" t="str">
        <f t="shared" si="0"/>
        <v>5/2021</v>
      </c>
      <c r="J5" t="str">
        <f t="shared" si="1"/>
        <v>Bjelica Milica</v>
      </c>
    </row>
    <row r="6" spans="1:10" ht="15" x14ac:dyDescent="0.25">
      <c r="A6" s="82" t="s">
        <v>74</v>
      </c>
      <c r="B6" s="82" t="s">
        <v>502</v>
      </c>
      <c r="C6" s="82" t="s">
        <v>131</v>
      </c>
      <c r="D6" s="82" t="s">
        <v>573</v>
      </c>
      <c r="E6" s="82" t="s">
        <v>504</v>
      </c>
      <c r="F6" s="82" t="s">
        <v>66</v>
      </c>
      <c r="G6" s="82" t="s">
        <v>145</v>
      </c>
      <c r="I6" t="str">
        <f t="shared" si="0"/>
        <v>7/2021</v>
      </c>
      <c r="J6" t="str">
        <f t="shared" si="1"/>
        <v>Konatar Danilo</v>
      </c>
    </row>
    <row r="7" spans="1:10" ht="15" x14ac:dyDescent="0.25">
      <c r="A7" s="82" t="s">
        <v>75</v>
      </c>
      <c r="B7" s="82" t="s">
        <v>502</v>
      </c>
      <c r="C7" s="82" t="s">
        <v>497</v>
      </c>
      <c r="D7" s="82" t="s">
        <v>142</v>
      </c>
      <c r="E7" s="82" t="s">
        <v>504</v>
      </c>
      <c r="F7" s="82" t="s">
        <v>66</v>
      </c>
      <c r="G7" s="82" t="s">
        <v>145</v>
      </c>
      <c r="I7" t="str">
        <f t="shared" si="0"/>
        <v>8/2021</v>
      </c>
      <c r="J7" t="str">
        <f t="shared" si="1"/>
        <v>Raičević Jovan</v>
      </c>
    </row>
    <row r="8" spans="1:10" ht="15" x14ac:dyDescent="0.25">
      <c r="A8" s="82" t="s">
        <v>76</v>
      </c>
      <c r="B8" s="82" t="s">
        <v>502</v>
      </c>
      <c r="C8" s="82" t="s">
        <v>157</v>
      </c>
      <c r="D8" s="82" t="s">
        <v>574</v>
      </c>
      <c r="E8" s="82" t="s">
        <v>504</v>
      </c>
      <c r="F8" s="82" t="s">
        <v>66</v>
      </c>
      <c r="G8" s="82" t="s">
        <v>145</v>
      </c>
      <c r="I8" t="str">
        <f t="shared" si="0"/>
        <v>9/2021</v>
      </c>
      <c r="J8" t="str">
        <f t="shared" si="1"/>
        <v>Jokanović Ana</v>
      </c>
    </row>
    <row r="9" spans="1:10" ht="15" x14ac:dyDescent="0.25">
      <c r="A9" s="82" t="s">
        <v>77</v>
      </c>
      <c r="B9" s="82" t="s">
        <v>502</v>
      </c>
      <c r="C9" s="82" t="s">
        <v>575</v>
      </c>
      <c r="D9" s="82" t="s">
        <v>576</v>
      </c>
      <c r="E9" s="82" t="s">
        <v>504</v>
      </c>
      <c r="F9" s="82" t="s">
        <v>66</v>
      </c>
      <c r="G9" s="82" t="s">
        <v>145</v>
      </c>
      <c r="I9" t="str">
        <f t="shared" si="0"/>
        <v>10/2021</v>
      </c>
      <c r="J9" t="str">
        <f t="shared" si="1"/>
        <v>Planić Andrej</v>
      </c>
    </row>
    <row r="10" spans="1:10" ht="15" x14ac:dyDescent="0.25">
      <c r="A10" s="82" t="s">
        <v>79</v>
      </c>
      <c r="B10" s="82" t="s">
        <v>502</v>
      </c>
      <c r="C10" s="82" t="s">
        <v>496</v>
      </c>
      <c r="D10" s="82" t="s">
        <v>577</v>
      </c>
      <c r="E10" s="82" t="s">
        <v>504</v>
      </c>
      <c r="F10" s="82" t="s">
        <v>66</v>
      </c>
      <c r="G10" s="82" t="s">
        <v>145</v>
      </c>
      <c r="I10" t="str">
        <f t="shared" si="0"/>
        <v>11/2021</v>
      </c>
      <c r="J10" t="str">
        <f t="shared" si="1"/>
        <v>Čabarkapa Đorđe</v>
      </c>
    </row>
    <row r="11" spans="1:10" ht="15" x14ac:dyDescent="0.25">
      <c r="A11" s="82" t="s">
        <v>80</v>
      </c>
      <c r="B11" s="82" t="s">
        <v>502</v>
      </c>
      <c r="C11" s="82" t="s">
        <v>578</v>
      </c>
      <c r="D11" s="82" t="s">
        <v>470</v>
      </c>
      <c r="E11" s="82" t="s">
        <v>504</v>
      </c>
      <c r="F11" s="82" t="s">
        <v>66</v>
      </c>
      <c r="G11" s="82" t="s">
        <v>145</v>
      </c>
      <c r="I11" t="str">
        <f t="shared" si="0"/>
        <v>12/2021</v>
      </c>
      <c r="J11" t="str">
        <f t="shared" si="1"/>
        <v>Popović Antonije</v>
      </c>
    </row>
    <row r="12" spans="1:10" ht="15" x14ac:dyDescent="0.25">
      <c r="A12" s="82" t="s">
        <v>81</v>
      </c>
      <c r="B12" s="82" t="s">
        <v>502</v>
      </c>
      <c r="C12" s="82" t="s">
        <v>489</v>
      </c>
      <c r="D12" s="82" t="s">
        <v>579</v>
      </c>
      <c r="E12" s="82" t="s">
        <v>504</v>
      </c>
      <c r="F12" s="82" t="s">
        <v>66</v>
      </c>
      <c r="G12" s="82" t="s">
        <v>145</v>
      </c>
      <c r="I12" t="str">
        <f t="shared" si="0"/>
        <v>13/2021</v>
      </c>
      <c r="J12" t="str">
        <f t="shared" si="1"/>
        <v>Alorić Vladan</v>
      </c>
    </row>
    <row r="13" spans="1:10" ht="15" x14ac:dyDescent="0.25">
      <c r="A13" s="82" t="s">
        <v>82</v>
      </c>
      <c r="B13" s="82" t="s">
        <v>502</v>
      </c>
      <c r="C13" s="82" t="s">
        <v>546</v>
      </c>
      <c r="D13" s="82" t="s">
        <v>580</v>
      </c>
      <c r="E13" s="82" t="s">
        <v>504</v>
      </c>
      <c r="F13" s="82" t="s">
        <v>66</v>
      </c>
      <c r="G13" s="82" t="s">
        <v>145</v>
      </c>
      <c r="I13" t="str">
        <f t="shared" si="0"/>
        <v>14/2021</v>
      </c>
      <c r="J13" t="str">
        <f t="shared" si="1"/>
        <v>Loncović Andrija</v>
      </c>
    </row>
    <row r="14" spans="1:10" ht="15" x14ac:dyDescent="0.25">
      <c r="A14" s="82" t="s">
        <v>84</v>
      </c>
      <c r="B14" s="82" t="s">
        <v>502</v>
      </c>
      <c r="C14" s="82" t="s">
        <v>581</v>
      </c>
      <c r="D14" s="82" t="s">
        <v>582</v>
      </c>
      <c r="E14" s="82" t="s">
        <v>504</v>
      </c>
      <c r="F14" s="82" t="s">
        <v>66</v>
      </c>
      <c r="G14" s="82" t="s">
        <v>145</v>
      </c>
      <c r="I14" t="str">
        <f t="shared" si="0"/>
        <v>15/2021</v>
      </c>
      <c r="J14" t="str">
        <f t="shared" si="1"/>
        <v>Otović Gorica</v>
      </c>
    </row>
    <row r="15" spans="1:10" ht="15" x14ac:dyDescent="0.25">
      <c r="A15" s="82" t="s">
        <v>85</v>
      </c>
      <c r="B15" s="82" t="s">
        <v>502</v>
      </c>
      <c r="C15" s="82" t="s">
        <v>583</v>
      </c>
      <c r="D15" s="82" t="s">
        <v>473</v>
      </c>
      <c r="E15" s="82" t="s">
        <v>504</v>
      </c>
      <c r="F15" s="82" t="s">
        <v>66</v>
      </c>
      <c r="G15" s="82" t="s">
        <v>145</v>
      </c>
      <c r="I15" t="str">
        <f t="shared" si="0"/>
        <v>16/2021</v>
      </c>
      <c r="J15" t="str">
        <f t="shared" si="1"/>
        <v>Marković Una</v>
      </c>
    </row>
    <row r="16" spans="1:10" ht="15" x14ac:dyDescent="0.25">
      <c r="A16" s="82" t="s">
        <v>87</v>
      </c>
      <c r="B16" s="82" t="s">
        <v>502</v>
      </c>
      <c r="C16" s="82" t="s">
        <v>584</v>
      </c>
      <c r="D16" s="82" t="s">
        <v>585</v>
      </c>
      <c r="E16" s="82" t="s">
        <v>504</v>
      </c>
      <c r="F16" s="82" t="s">
        <v>66</v>
      </c>
      <c r="G16" s="82" t="s">
        <v>145</v>
      </c>
      <c r="I16" t="str">
        <f t="shared" si="0"/>
        <v>17/2021</v>
      </c>
      <c r="J16" t="str">
        <f t="shared" si="1"/>
        <v>Kustudić Krsto</v>
      </c>
    </row>
    <row r="17" spans="1:28" ht="15" x14ac:dyDescent="0.25">
      <c r="A17" s="82" t="s">
        <v>88</v>
      </c>
      <c r="B17" s="82" t="s">
        <v>502</v>
      </c>
      <c r="C17" s="82" t="s">
        <v>93</v>
      </c>
      <c r="D17" s="82" t="s">
        <v>586</v>
      </c>
      <c r="E17" s="82" t="s">
        <v>504</v>
      </c>
      <c r="F17" s="82" t="s">
        <v>66</v>
      </c>
      <c r="G17" s="82" t="s">
        <v>145</v>
      </c>
      <c r="I17" t="str">
        <f t="shared" si="0"/>
        <v>18/2021</v>
      </c>
      <c r="J17" t="str">
        <f t="shared" si="1"/>
        <v>Gojković Marko</v>
      </c>
    </row>
    <row r="18" spans="1:28" ht="15" x14ac:dyDescent="0.25">
      <c r="A18" s="82" t="s">
        <v>89</v>
      </c>
      <c r="B18" s="82" t="s">
        <v>502</v>
      </c>
      <c r="C18" s="82" t="s">
        <v>587</v>
      </c>
      <c r="D18" s="82" t="s">
        <v>588</v>
      </c>
      <c r="E18" s="82" t="s">
        <v>504</v>
      </c>
      <c r="F18" s="82" t="s">
        <v>66</v>
      </c>
      <c r="G18" s="82" t="s">
        <v>145</v>
      </c>
      <c r="I18" t="str">
        <f t="shared" si="0"/>
        <v>19/2021</v>
      </c>
      <c r="J18" t="str">
        <f t="shared" si="1"/>
        <v>Peković Nađa</v>
      </c>
    </row>
    <row r="19" spans="1:28" ht="15" x14ac:dyDescent="0.25">
      <c r="A19" s="82" t="s">
        <v>91</v>
      </c>
      <c r="B19" s="82" t="s">
        <v>502</v>
      </c>
      <c r="C19" s="82" t="s">
        <v>495</v>
      </c>
      <c r="D19" s="82" t="s">
        <v>158</v>
      </c>
      <c r="E19" s="82" t="s">
        <v>504</v>
      </c>
      <c r="F19" s="82" t="s">
        <v>66</v>
      </c>
      <c r="G19" s="82" t="s">
        <v>145</v>
      </c>
      <c r="I19" t="str">
        <f t="shared" si="0"/>
        <v>21/2021</v>
      </c>
      <c r="J19" t="str">
        <f t="shared" si="1"/>
        <v>Radulović Lazar</v>
      </c>
    </row>
    <row r="20" spans="1:28" ht="15" x14ac:dyDescent="0.25">
      <c r="A20" s="82" t="s">
        <v>92</v>
      </c>
      <c r="B20" s="82" t="s">
        <v>502</v>
      </c>
      <c r="C20" s="82" t="s">
        <v>152</v>
      </c>
      <c r="D20" s="82" t="s">
        <v>589</v>
      </c>
      <c r="E20" s="82" t="s">
        <v>504</v>
      </c>
      <c r="F20" s="82" t="s">
        <v>66</v>
      </c>
      <c r="G20" s="82" t="s">
        <v>145</v>
      </c>
      <c r="I20" t="str">
        <f t="shared" si="0"/>
        <v>22/2021</v>
      </c>
      <c r="J20" t="str">
        <f t="shared" si="1"/>
        <v>Simović Milica</v>
      </c>
    </row>
    <row r="21" spans="1:28" ht="15" x14ac:dyDescent="0.25">
      <c r="A21" s="82" t="s">
        <v>94</v>
      </c>
      <c r="B21" s="82" t="s">
        <v>502</v>
      </c>
      <c r="C21" s="82" t="s">
        <v>130</v>
      </c>
      <c r="D21" s="82" t="s">
        <v>135</v>
      </c>
      <c r="E21" s="82" t="s">
        <v>504</v>
      </c>
      <c r="F21" s="82" t="s">
        <v>66</v>
      </c>
      <c r="G21" s="82" t="s">
        <v>145</v>
      </c>
      <c r="I21" t="str">
        <f t="shared" si="0"/>
        <v>23/2021</v>
      </c>
      <c r="J21" t="str">
        <f t="shared" si="1"/>
        <v>Knežević Pavle</v>
      </c>
    </row>
    <row r="22" spans="1:28" ht="15" x14ac:dyDescent="0.25">
      <c r="A22" s="82" t="s">
        <v>95</v>
      </c>
      <c r="B22" s="82" t="s">
        <v>502</v>
      </c>
      <c r="C22" s="82" t="s">
        <v>590</v>
      </c>
      <c r="D22" s="82" t="s">
        <v>591</v>
      </c>
      <c r="E22" s="82" t="s">
        <v>504</v>
      </c>
      <c r="F22" s="82" t="s">
        <v>66</v>
      </c>
      <c r="G22" s="82" t="s">
        <v>145</v>
      </c>
      <c r="I22" t="str">
        <f t="shared" si="0"/>
        <v>24/2021</v>
      </c>
      <c r="J22" t="str">
        <f t="shared" si="1"/>
        <v>Begović Elica</v>
      </c>
    </row>
    <row r="23" spans="1:28" ht="15" x14ac:dyDescent="0.25">
      <c r="A23" s="82" t="s">
        <v>96</v>
      </c>
      <c r="B23" s="82" t="s">
        <v>502</v>
      </c>
      <c r="C23" s="82" t="s">
        <v>162</v>
      </c>
      <c r="D23" s="82" t="s">
        <v>592</v>
      </c>
      <c r="E23" s="82" t="s">
        <v>504</v>
      </c>
      <c r="F23" s="82" t="s">
        <v>66</v>
      </c>
      <c r="G23" s="82" t="s">
        <v>145</v>
      </c>
      <c r="I23" t="str">
        <f t="shared" si="0"/>
        <v>25/2021</v>
      </c>
      <c r="J23" t="str">
        <f t="shared" si="1"/>
        <v>Stanković Aleksa</v>
      </c>
    </row>
    <row r="24" spans="1:28" ht="15" x14ac:dyDescent="0.25">
      <c r="A24" s="82" t="s">
        <v>97</v>
      </c>
      <c r="B24" s="82" t="s">
        <v>502</v>
      </c>
      <c r="C24" s="82" t="s">
        <v>542</v>
      </c>
      <c r="D24" s="82" t="s">
        <v>485</v>
      </c>
      <c r="E24" s="82" t="s">
        <v>504</v>
      </c>
      <c r="F24" s="82" t="s">
        <v>66</v>
      </c>
      <c r="G24" s="82" t="s">
        <v>145</v>
      </c>
      <c r="I24" t="str">
        <f t="shared" si="0"/>
        <v>26/2021</v>
      </c>
      <c r="J24" t="str">
        <f t="shared" si="1"/>
        <v>Nedović Katarina</v>
      </c>
    </row>
    <row r="25" spans="1:28" ht="15" x14ac:dyDescent="0.25">
      <c r="A25" s="82" t="s">
        <v>99</v>
      </c>
      <c r="B25" s="82" t="s">
        <v>502</v>
      </c>
      <c r="C25" s="82" t="s">
        <v>484</v>
      </c>
      <c r="D25" s="82" t="s">
        <v>593</v>
      </c>
      <c r="E25" s="82" t="s">
        <v>504</v>
      </c>
      <c r="F25" s="82" t="s">
        <v>66</v>
      </c>
      <c r="G25" s="82" t="s">
        <v>145</v>
      </c>
      <c r="I25" t="str">
        <f t="shared" si="0"/>
        <v>28/2021</v>
      </c>
      <c r="J25" t="str">
        <f t="shared" si="1"/>
        <v>Kujević Emir</v>
      </c>
    </row>
    <row r="26" spans="1:28" ht="15" x14ac:dyDescent="0.25">
      <c r="A26" s="82" t="s">
        <v>101</v>
      </c>
      <c r="B26" s="82" t="s">
        <v>502</v>
      </c>
      <c r="C26" s="82" t="s">
        <v>594</v>
      </c>
      <c r="D26" s="82" t="s">
        <v>595</v>
      </c>
      <c r="E26" s="82" t="s">
        <v>504</v>
      </c>
      <c r="F26" s="82" t="s">
        <v>66</v>
      </c>
      <c r="G26" s="82" t="s">
        <v>145</v>
      </c>
      <c r="I26" t="str">
        <f t="shared" si="0"/>
        <v>29/2021</v>
      </c>
      <c r="J26" t="str">
        <f t="shared" si="1"/>
        <v>Stanisavljević Anđela</v>
      </c>
    </row>
    <row r="27" spans="1:28" ht="15" x14ac:dyDescent="0.25">
      <c r="A27" s="82" t="s">
        <v>102</v>
      </c>
      <c r="B27" s="82" t="s">
        <v>502</v>
      </c>
      <c r="C27" s="82" t="s">
        <v>546</v>
      </c>
      <c r="D27" s="82" t="s">
        <v>596</v>
      </c>
      <c r="E27" s="82" t="s">
        <v>504</v>
      </c>
      <c r="F27" s="82" t="s">
        <v>66</v>
      </c>
      <c r="G27" s="82" t="s">
        <v>145</v>
      </c>
      <c r="I27" t="str">
        <f t="shared" si="0"/>
        <v>30/2021</v>
      </c>
      <c r="J27" t="str">
        <f t="shared" si="1"/>
        <v>Martinović Andrija</v>
      </c>
    </row>
    <row r="28" spans="1:28" ht="15" x14ac:dyDescent="0.25">
      <c r="A28" s="82" t="s">
        <v>103</v>
      </c>
      <c r="B28" s="82" t="s">
        <v>502</v>
      </c>
      <c r="C28" s="82" t="s">
        <v>78</v>
      </c>
      <c r="D28" s="82" t="s">
        <v>175</v>
      </c>
      <c r="E28" s="82" t="s">
        <v>504</v>
      </c>
      <c r="F28" s="82" t="s">
        <v>66</v>
      </c>
      <c r="G28" s="82" t="s">
        <v>145</v>
      </c>
      <c r="I28" t="str">
        <f t="shared" si="0"/>
        <v>31/2021</v>
      </c>
      <c r="J28" t="str">
        <f t="shared" si="1"/>
        <v>Janković Nikola</v>
      </c>
    </row>
    <row r="29" spans="1:28" ht="15" x14ac:dyDescent="0.25">
      <c r="A29" s="82" t="s">
        <v>84</v>
      </c>
      <c r="B29" s="82" t="s">
        <v>464</v>
      </c>
      <c r="C29" s="82" t="s">
        <v>78</v>
      </c>
      <c r="D29" s="82" t="s">
        <v>486</v>
      </c>
      <c r="E29" s="82" t="s">
        <v>504</v>
      </c>
      <c r="F29" s="82" t="s">
        <v>69</v>
      </c>
      <c r="G29" s="82" t="s">
        <v>145</v>
      </c>
      <c r="I29" t="str">
        <f t="shared" si="0"/>
        <v>15/2020</v>
      </c>
      <c r="J29" t="str">
        <f t="shared" si="1"/>
        <v>Taušan Nikola</v>
      </c>
    </row>
    <row r="30" spans="1:28" ht="15" x14ac:dyDescent="0.25">
      <c r="A30" s="82" t="s">
        <v>90</v>
      </c>
      <c r="B30" s="82" t="s">
        <v>464</v>
      </c>
      <c r="C30" s="82" t="s">
        <v>488</v>
      </c>
      <c r="D30" s="82" t="s">
        <v>164</v>
      </c>
      <c r="E30" s="82" t="s">
        <v>561</v>
      </c>
      <c r="F30" s="82" t="s">
        <v>69</v>
      </c>
      <c r="G30" s="82" t="s">
        <v>145</v>
      </c>
      <c r="I30" t="str">
        <f t="shared" si="0"/>
        <v>20/2020</v>
      </c>
      <c r="J30" t="str">
        <f t="shared" si="1"/>
        <v>Pavićević Ivan</v>
      </c>
    </row>
    <row r="31" spans="1:28" ht="15" x14ac:dyDescent="0.25">
      <c r="A31" s="82" t="s">
        <v>99</v>
      </c>
      <c r="B31" s="82" t="s">
        <v>464</v>
      </c>
      <c r="C31" s="82" t="s">
        <v>104</v>
      </c>
      <c r="D31" s="82" t="s">
        <v>491</v>
      </c>
      <c r="E31" s="82" t="s">
        <v>561</v>
      </c>
      <c r="F31" s="82" t="s">
        <v>69</v>
      </c>
      <c r="G31" s="82" t="s">
        <v>145</v>
      </c>
      <c r="I31" t="str">
        <f t="shared" si="0"/>
        <v>28/2020</v>
      </c>
      <c r="J31" t="str">
        <f t="shared" si="1"/>
        <v>Veličković Stefan</v>
      </c>
      <c r="L31" s="66" t="s">
        <v>139</v>
      </c>
      <c r="AB31" s="66"/>
    </row>
    <row r="32" spans="1:28" ht="15" x14ac:dyDescent="0.25">
      <c r="A32" s="82" t="s">
        <v>102</v>
      </c>
      <c r="B32" s="82" t="s">
        <v>464</v>
      </c>
      <c r="C32" s="82" t="s">
        <v>86</v>
      </c>
      <c r="D32" s="82" t="s">
        <v>492</v>
      </c>
      <c r="E32" s="82" t="s">
        <v>561</v>
      </c>
      <c r="F32" s="82" t="s">
        <v>69</v>
      </c>
      <c r="G32" s="82" t="s">
        <v>145</v>
      </c>
      <c r="I32" t="str">
        <f t="shared" si="0"/>
        <v>30/2020</v>
      </c>
      <c r="J32" t="str">
        <f t="shared" si="1"/>
        <v>Vučinić Filip</v>
      </c>
      <c r="L32" s="66" t="s">
        <v>138</v>
      </c>
      <c r="AB32" s="66"/>
    </row>
    <row r="33" spans="1:10" ht="15" x14ac:dyDescent="0.25">
      <c r="A33" s="82" t="s">
        <v>107</v>
      </c>
      <c r="B33" s="82" t="s">
        <v>464</v>
      </c>
      <c r="C33" s="82" t="s">
        <v>162</v>
      </c>
      <c r="D33" s="82" t="s">
        <v>493</v>
      </c>
      <c r="E33" s="82" t="s">
        <v>561</v>
      </c>
      <c r="F33" s="82" t="s">
        <v>69</v>
      </c>
      <c r="G33" s="82" t="s">
        <v>145</v>
      </c>
      <c r="I33" t="str">
        <f t="shared" si="0"/>
        <v>34/2020</v>
      </c>
      <c r="J33" t="str">
        <f t="shared" si="1"/>
        <v>Minić Aleksa</v>
      </c>
    </row>
    <row r="34" spans="1:10" ht="15" x14ac:dyDescent="0.25">
      <c r="A34" s="82" t="s">
        <v>79</v>
      </c>
      <c r="B34" s="82" t="s">
        <v>159</v>
      </c>
      <c r="C34" s="82" t="s">
        <v>100</v>
      </c>
      <c r="D34" s="82" t="s">
        <v>134</v>
      </c>
      <c r="E34" s="82" t="s">
        <v>561</v>
      </c>
      <c r="F34" s="82" t="s">
        <v>70</v>
      </c>
      <c r="G34" s="82" t="s">
        <v>145</v>
      </c>
      <c r="I34" t="str">
        <f t="shared" si="0"/>
        <v>11/2019</v>
      </c>
      <c r="J34" t="str">
        <f t="shared" si="1"/>
        <v>Vukčević Luka</v>
      </c>
    </row>
    <row r="35" spans="1:10" ht="15" x14ac:dyDescent="0.25">
      <c r="A35" s="82" t="s">
        <v>97</v>
      </c>
      <c r="B35" s="82" t="s">
        <v>159</v>
      </c>
      <c r="C35" s="82" t="s">
        <v>132</v>
      </c>
      <c r="D35" s="82" t="s">
        <v>176</v>
      </c>
      <c r="E35" s="82" t="s">
        <v>561</v>
      </c>
      <c r="F35" s="82" t="s">
        <v>70</v>
      </c>
      <c r="G35" s="82" t="s">
        <v>145</v>
      </c>
      <c r="I35" t="str">
        <f t="shared" si="0"/>
        <v>26/2019</v>
      </c>
      <c r="J35" t="str">
        <f t="shared" si="1"/>
        <v>Vujačić Petar</v>
      </c>
    </row>
    <row r="36" spans="1:10" ht="15" x14ac:dyDescent="0.25">
      <c r="A36" s="82" t="s">
        <v>101</v>
      </c>
      <c r="B36" s="82" t="s">
        <v>159</v>
      </c>
      <c r="C36" s="82" t="s">
        <v>174</v>
      </c>
      <c r="D36" s="82" t="s">
        <v>142</v>
      </c>
      <c r="E36" s="82" t="s">
        <v>561</v>
      </c>
      <c r="F36" s="82" t="s">
        <v>70</v>
      </c>
      <c r="G36" s="82" t="s">
        <v>145</v>
      </c>
      <c r="I36" t="str">
        <f t="shared" si="0"/>
        <v>29/2019</v>
      </c>
      <c r="J36" t="str">
        <f t="shared" si="1"/>
        <v>Raičević Anastasija</v>
      </c>
    </row>
    <row r="37" spans="1:10" ht="15" x14ac:dyDescent="0.25">
      <c r="A37" s="82" t="s">
        <v>92</v>
      </c>
      <c r="B37" s="82" t="s">
        <v>151</v>
      </c>
      <c r="C37" s="82" t="s">
        <v>130</v>
      </c>
      <c r="D37" s="82" t="s">
        <v>143</v>
      </c>
      <c r="E37" s="82" t="s">
        <v>561</v>
      </c>
      <c r="F37" s="82" t="s">
        <v>71</v>
      </c>
      <c r="G37" s="82" t="s">
        <v>145</v>
      </c>
      <c r="I37" t="str">
        <f t="shared" si="0"/>
        <v>22/2018</v>
      </c>
      <c r="J37" t="str">
        <f t="shared" si="1"/>
        <v>Tošić Pavle</v>
      </c>
    </row>
    <row r="38" spans="1:10" ht="15" x14ac:dyDescent="0.25">
      <c r="A38" s="82" t="s">
        <v>96</v>
      </c>
      <c r="B38" s="82" t="s">
        <v>151</v>
      </c>
      <c r="C38" s="82" t="s">
        <v>153</v>
      </c>
      <c r="D38" s="82" t="s">
        <v>154</v>
      </c>
      <c r="E38" s="82" t="s">
        <v>561</v>
      </c>
      <c r="F38" s="82" t="s">
        <v>71</v>
      </c>
      <c r="G38" s="82" t="s">
        <v>145</v>
      </c>
      <c r="I38" t="str">
        <f t="shared" si="0"/>
        <v>25/2018</v>
      </c>
      <c r="J38" t="str">
        <f t="shared" si="1"/>
        <v>Cvijović Milan</v>
      </c>
    </row>
    <row r="39" spans="1:10" ht="15" x14ac:dyDescent="0.25">
      <c r="A39" s="82" t="s">
        <v>76</v>
      </c>
      <c r="B39" s="82" t="s">
        <v>145</v>
      </c>
      <c r="C39" s="82" t="s">
        <v>86</v>
      </c>
      <c r="D39" s="82" t="s">
        <v>597</v>
      </c>
      <c r="E39" s="82" t="s">
        <v>561</v>
      </c>
      <c r="F39" s="82" t="s">
        <v>72</v>
      </c>
      <c r="G39" s="82" t="s">
        <v>145</v>
      </c>
      <c r="I39" t="str">
        <f t="shared" si="0"/>
        <v>9/2017</v>
      </c>
      <c r="J39" t="str">
        <f t="shared" si="1"/>
        <v>Kaluđerović Filip</v>
      </c>
    </row>
    <row r="40" spans="1:10" ht="15" x14ac:dyDescent="0.25">
      <c r="A40" s="82" t="s">
        <v>103</v>
      </c>
      <c r="B40" s="82" t="s">
        <v>145</v>
      </c>
      <c r="C40" s="82" t="s">
        <v>130</v>
      </c>
      <c r="D40" s="82" t="s">
        <v>149</v>
      </c>
      <c r="E40" s="82" t="s">
        <v>561</v>
      </c>
      <c r="F40" s="82" t="s">
        <v>72</v>
      </c>
      <c r="G40" s="82" t="s">
        <v>145</v>
      </c>
      <c r="I40" t="str">
        <f t="shared" si="0"/>
        <v>31/2017</v>
      </c>
      <c r="J40" t="str">
        <f t="shared" si="1"/>
        <v>Ljumović Pavle</v>
      </c>
    </row>
    <row r="41" spans="1:10" ht="15" x14ac:dyDescent="0.25">
      <c r="A41" s="82" t="s">
        <v>85</v>
      </c>
      <c r="B41" s="82" t="s">
        <v>141</v>
      </c>
      <c r="C41" s="82" t="s">
        <v>86</v>
      </c>
      <c r="D41" s="82" t="s">
        <v>142</v>
      </c>
      <c r="E41" s="82" t="s">
        <v>561</v>
      </c>
      <c r="F41" s="82" t="s">
        <v>73</v>
      </c>
      <c r="G41" s="82" t="s">
        <v>68</v>
      </c>
      <c r="I41" t="str">
        <f t="shared" si="0"/>
        <v>16/2016</v>
      </c>
      <c r="J41" t="str">
        <f t="shared" si="1"/>
        <v>Raičević Filip</v>
      </c>
    </row>
    <row r="42" spans="1:10" ht="15" x14ac:dyDescent="0.25">
      <c r="A42" s="82" t="s">
        <v>108</v>
      </c>
      <c r="B42" s="82" t="s">
        <v>141</v>
      </c>
      <c r="C42" s="82" t="s">
        <v>78</v>
      </c>
      <c r="D42" s="82" t="s">
        <v>127</v>
      </c>
      <c r="E42" s="82" t="s">
        <v>561</v>
      </c>
      <c r="F42" s="82" t="s">
        <v>73</v>
      </c>
      <c r="G42" s="82" t="s">
        <v>68</v>
      </c>
      <c r="I42" t="str">
        <f t="shared" si="0"/>
        <v>35/2016</v>
      </c>
      <c r="J42" t="str">
        <f t="shared" si="1"/>
        <v>Rakonjac Nikola</v>
      </c>
    </row>
    <row r="43" spans="1:10" ht="15" x14ac:dyDescent="0.25">
      <c r="A43" s="82" t="s">
        <v>75</v>
      </c>
      <c r="B43" s="82" t="s">
        <v>67</v>
      </c>
      <c r="C43" s="82" t="s">
        <v>100</v>
      </c>
      <c r="D43" s="82" t="s">
        <v>121</v>
      </c>
      <c r="E43" s="82" t="s">
        <v>561</v>
      </c>
      <c r="F43" s="82" t="s">
        <v>74</v>
      </c>
      <c r="G43" s="82" t="s">
        <v>68</v>
      </c>
      <c r="I43" t="str">
        <f t="shared" si="0"/>
        <v>8/2015</v>
      </c>
      <c r="J43" t="str">
        <f t="shared" si="1"/>
        <v>Čelebić Luka</v>
      </c>
    </row>
    <row r="44" spans="1:10" ht="15" x14ac:dyDescent="0.25">
      <c r="A44" s="82" t="s">
        <v>494</v>
      </c>
      <c r="B44" s="82" t="s">
        <v>67</v>
      </c>
      <c r="C44" s="82" t="s">
        <v>128</v>
      </c>
      <c r="D44" s="82" t="s">
        <v>129</v>
      </c>
      <c r="E44" s="82" t="s">
        <v>561</v>
      </c>
      <c r="F44" s="82" t="s">
        <v>74</v>
      </c>
      <c r="G44" s="82" t="s">
        <v>145</v>
      </c>
      <c r="I44" t="str">
        <f t="shared" si="0"/>
        <v>704/2015</v>
      </c>
      <c r="J44" t="str">
        <f t="shared" si="1"/>
        <v>Trle Sead</v>
      </c>
    </row>
    <row r="45" spans="1:10" ht="15" x14ac:dyDescent="0.25">
      <c r="A45" s="82" t="s">
        <v>111</v>
      </c>
      <c r="B45" s="82" t="s">
        <v>123</v>
      </c>
      <c r="C45" s="82" t="s">
        <v>136</v>
      </c>
      <c r="D45" s="82" t="s">
        <v>137</v>
      </c>
      <c r="E45" s="82" t="s">
        <v>561</v>
      </c>
      <c r="F45" s="82" t="s">
        <v>75</v>
      </c>
      <c r="G45" s="82" t="s">
        <v>68</v>
      </c>
      <c r="I45" t="str">
        <f t="shared" si="0"/>
        <v>39/2014</v>
      </c>
      <c r="J45" t="str">
        <f t="shared" si="1"/>
        <v>Đurković Momir</v>
      </c>
    </row>
    <row r="46" spans="1:10" x14ac:dyDescent="0.2">
      <c r="I46" t="str">
        <f t="shared" si="0"/>
        <v>/</v>
      </c>
      <c r="J46" t="str">
        <f t="shared" si="1"/>
        <v xml:space="preserve"> </v>
      </c>
    </row>
    <row r="47" spans="1:10" x14ac:dyDescent="0.2">
      <c r="I47" t="str">
        <f t="shared" si="0"/>
        <v>/</v>
      </c>
      <c r="J47" t="str">
        <f t="shared" si="1"/>
        <v xml:space="preserve"> </v>
      </c>
    </row>
    <row r="48" spans="1:10" x14ac:dyDescent="0.2">
      <c r="I48" t="str">
        <f t="shared" si="0"/>
        <v>/</v>
      </c>
      <c r="J48" t="str">
        <f t="shared" si="1"/>
        <v xml:space="preserve"> </v>
      </c>
    </row>
    <row r="49" spans="1:12" x14ac:dyDescent="0.2">
      <c r="I49" t="str">
        <f t="shared" si="0"/>
        <v>/</v>
      </c>
      <c r="J49" t="str">
        <f t="shared" si="1"/>
        <v xml:space="preserve"> </v>
      </c>
    </row>
    <row r="50" spans="1:12" x14ac:dyDescent="0.2">
      <c r="I50" t="str">
        <f t="shared" si="0"/>
        <v>/</v>
      </c>
      <c r="J50" t="str">
        <f t="shared" si="1"/>
        <v xml:space="preserve"> </v>
      </c>
    </row>
    <row r="51" spans="1:12" x14ac:dyDescent="0.2">
      <c r="I51" t="str">
        <f t="shared" si="0"/>
        <v>/</v>
      </c>
      <c r="J51" t="str">
        <f t="shared" si="1"/>
        <v xml:space="preserve"> </v>
      </c>
    </row>
    <row r="52" spans="1:12" x14ac:dyDescent="0.2">
      <c r="I52" t="str">
        <f t="shared" ref="I52:I53" si="2">CONCATENATE(A52,"/",B52)</f>
        <v>/</v>
      </c>
      <c r="J52" t="str">
        <f t="shared" ref="J52:J53" si="3">CONCATENATE(D52," ",C52)</f>
        <v xml:space="preserve"> </v>
      </c>
    </row>
    <row r="53" spans="1:12" x14ac:dyDescent="0.2">
      <c r="I53" t="str">
        <f t="shared" si="2"/>
        <v>/</v>
      </c>
      <c r="J53" t="str">
        <f t="shared" si="3"/>
        <v xml:space="preserve"> </v>
      </c>
    </row>
    <row r="56" spans="1:12" ht="15" x14ac:dyDescent="0.25">
      <c r="A56" s="76"/>
      <c r="B56" s="76"/>
      <c r="C56" s="76"/>
      <c r="D56" s="76"/>
      <c r="E56" s="76"/>
      <c r="F56" s="76"/>
      <c r="G56" s="76"/>
    </row>
    <row r="57" spans="1:12" ht="15" x14ac:dyDescent="0.25">
      <c r="A57" s="76"/>
      <c r="B57" s="76"/>
      <c r="C57" s="76"/>
      <c r="D57" s="76"/>
      <c r="E57" s="76"/>
      <c r="F57" s="76"/>
      <c r="G57" s="76"/>
    </row>
    <row r="58" spans="1:12" ht="15" x14ac:dyDescent="0.25">
      <c r="A58" s="76"/>
      <c r="B58" s="76"/>
      <c r="C58" s="76"/>
      <c r="D58" s="76"/>
      <c r="E58" s="76"/>
      <c r="F58" s="76"/>
      <c r="G58" s="76"/>
    </row>
    <row r="59" spans="1:12" ht="15" x14ac:dyDescent="0.25">
      <c r="A59" s="76"/>
      <c r="B59" s="76"/>
      <c r="C59" s="76"/>
      <c r="D59" s="76"/>
      <c r="E59" s="76"/>
      <c r="F59" s="76"/>
      <c r="G59" s="76"/>
    </row>
    <row r="60" spans="1:12" ht="15" x14ac:dyDescent="0.25">
      <c r="A60" s="76"/>
      <c r="B60" s="76"/>
      <c r="C60" s="76"/>
      <c r="D60" s="76"/>
      <c r="E60" s="76"/>
      <c r="F60" s="76"/>
      <c r="G60" s="76"/>
    </row>
    <row r="61" spans="1:12" ht="15" x14ac:dyDescent="0.25">
      <c r="A61" s="76"/>
      <c r="B61" s="76"/>
      <c r="C61" s="76"/>
      <c r="D61" s="76"/>
      <c r="E61" s="76"/>
      <c r="F61" s="76"/>
      <c r="G61" s="76"/>
      <c r="L61" t="s">
        <v>138</v>
      </c>
    </row>
    <row r="62" spans="1:12" ht="15" x14ac:dyDescent="0.25">
      <c r="A62" s="76"/>
      <c r="B62" s="76"/>
      <c r="C62" s="76"/>
      <c r="D62" s="76"/>
      <c r="E62" s="76"/>
      <c r="F62" s="76"/>
      <c r="G62" s="76"/>
      <c r="L62" t="s">
        <v>140</v>
      </c>
    </row>
    <row r="63" spans="1:12" ht="15" x14ac:dyDescent="0.25">
      <c r="A63" s="76"/>
      <c r="B63" s="76"/>
      <c r="C63" s="76"/>
      <c r="D63" s="76"/>
      <c r="E63" s="76"/>
      <c r="F63" s="76"/>
      <c r="G63" s="76"/>
    </row>
    <row r="64" spans="1:12" ht="15" x14ac:dyDescent="0.25">
      <c r="A64" s="76"/>
      <c r="B64" s="76"/>
      <c r="C64" s="76"/>
      <c r="D64" s="76"/>
      <c r="E64" s="76"/>
      <c r="F64" s="76"/>
      <c r="G64" s="76"/>
    </row>
    <row r="65" spans="1:7" ht="15" x14ac:dyDescent="0.25">
      <c r="A65" s="74"/>
      <c r="B65" s="74"/>
      <c r="C65" s="74"/>
      <c r="D65" s="74"/>
      <c r="E65" s="74"/>
      <c r="F65" s="74"/>
      <c r="G65" s="74"/>
    </row>
    <row r="66" spans="1:7" ht="15" x14ac:dyDescent="0.25">
      <c r="A66" s="73"/>
      <c r="B66" s="73"/>
      <c r="C66" s="73"/>
      <c r="D66" s="73"/>
      <c r="E66" s="73"/>
      <c r="F66" s="73"/>
      <c r="G66" s="73"/>
    </row>
    <row r="67" spans="1:7" ht="15" x14ac:dyDescent="0.25">
      <c r="A67" s="71"/>
      <c r="B67" s="71"/>
      <c r="C67" s="71"/>
      <c r="D67" s="71"/>
      <c r="E67" s="71"/>
      <c r="F67" s="71"/>
      <c r="G67" s="71"/>
    </row>
    <row r="68" spans="1:7" ht="15" x14ac:dyDescent="0.25">
      <c r="A68" s="71"/>
      <c r="B68" s="71"/>
      <c r="C68" s="71"/>
      <c r="D68" s="71"/>
      <c r="E68" s="71"/>
      <c r="F68" s="71"/>
      <c r="G68" s="7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17"/>
  <sheetViews>
    <sheetView topLeftCell="A8" zoomScaleNormal="100" workbookViewId="0">
      <selection activeCell="V3" sqref="V3"/>
    </sheetView>
  </sheetViews>
  <sheetFormatPr defaultRowHeight="12.75" x14ac:dyDescent="0.2"/>
  <cols>
    <col min="1" max="1" width="8.5703125" style="38" customWidth="1"/>
    <col min="2" max="2" width="27.7109375" style="38" customWidth="1"/>
    <col min="3" max="3" width="8.140625" style="38" customWidth="1"/>
    <col min="4" max="14" width="3.85546875" style="38" customWidth="1"/>
    <col min="15" max="17" width="5.42578125" style="38" customWidth="1"/>
    <col min="18" max="18" width="8.42578125" style="38" customWidth="1"/>
    <col min="19" max="19" width="9.140625" style="38"/>
    <col min="20" max="20" width="6.28515625" style="38" customWidth="1"/>
    <col min="21" max="21" width="5.85546875" style="38" customWidth="1"/>
    <col min="22" max="16384" width="9.140625" style="38"/>
  </cols>
  <sheetData>
    <row r="1" spans="1:21" ht="18.75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4"/>
      <c r="T1" s="84"/>
      <c r="U1" s="84"/>
    </row>
    <row r="2" spans="1:21" x14ac:dyDescent="0.2">
      <c r="A2" s="85" t="s">
        <v>53</v>
      </c>
      <c r="B2" s="86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8"/>
      <c r="O2" s="89" t="s">
        <v>24</v>
      </c>
      <c r="P2" s="90"/>
      <c r="Q2" s="90"/>
      <c r="R2" s="91"/>
      <c r="S2" s="91"/>
      <c r="T2" s="91"/>
      <c r="U2" s="92"/>
    </row>
    <row r="3" spans="1:21" ht="21" customHeight="1" x14ac:dyDescent="0.2">
      <c r="A3" s="93" t="s">
        <v>2</v>
      </c>
      <c r="B3" s="93"/>
      <c r="C3" s="93"/>
      <c r="D3" s="94" t="s">
        <v>3</v>
      </c>
      <c r="E3" s="94"/>
      <c r="F3" s="94"/>
      <c r="G3" s="94"/>
      <c r="H3" s="95" t="s">
        <v>56</v>
      </c>
      <c r="I3" s="95"/>
      <c r="J3" s="95"/>
      <c r="K3" s="95"/>
      <c r="L3" s="95"/>
      <c r="M3" s="95"/>
      <c r="N3" s="95"/>
      <c r="O3" s="95"/>
      <c r="P3" s="95"/>
      <c r="Q3" s="96" t="s">
        <v>171</v>
      </c>
      <c r="R3" s="96"/>
      <c r="S3" s="96"/>
      <c r="T3" s="96"/>
      <c r="U3" s="96"/>
    </row>
    <row r="4" spans="1:21" ht="6.75" customHeight="1" x14ac:dyDescent="0.2">
      <c r="D4" s="39"/>
      <c r="E4" s="39"/>
      <c r="F4" s="39"/>
      <c r="G4" s="39"/>
      <c r="H4" s="39"/>
    </row>
    <row r="5" spans="1:21" ht="21" customHeight="1" x14ac:dyDescent="0.2">
      <c r="A5" s="97" t="s">
        <v>4</v>
      </c>
      <c r="B5" s="100" t="s">
        <v>5</v>
      </c>
      <c r="C5" s="103" t="s">
        <v>6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4" t="s">
        <v>7</v>
      </c>
      <c r="U5" s="106" t="s">
        <v>8</v>
      </c>
    </row>
    <row r="6" spans="1:21" ht="21" customHeight="1" x14ac:dyDescent="0.2">
      <c r="A6" s="98"/>
      <c r="B6" s="101"/>
      <c r="C6" s="40"/>
      <c r="D6" s="108" t="s">
        <v>9</v>
      </c>
      <c r="E6" s="108"/>
      <c r="F6" s="108"/>
      <c r="G6" s="108"/>
      <c r="H6" s="108"/>
      <c r="I6" s="108" t="s">
        <v>10</v>
      </c>
      <c r="J6" s="108"/>
      <c r="K6" s="108"/>
      <c r="L6" s="108" t="s">
        <v>11</v>
      </c>
      <c r="M6" s="108"/>
      <c r="N6" s="108"/>
      <c r="O6" s="108" t="s">
        <v>12</v>
      </c>
      <c r="P6" s="108"/>
      <c r="Q6" s="108"/>
      <c r="R6" s="108" t="s">
        <v>13</v>
      </c>
      <c r="S6" s="108"/>
      <c r="T6" s="104"/>
      <c r="U6" s="106"/>
    </row>
    <row r="7" spans="1:21" ht="21" customHeight="1" thickBot="1" x14ac:dyDescent="0.25">
      <c r="A7" s="99"/>
      <c r="B7" s="102"/>
      <c r="C7" s="41" t="s">
        <v>14</v>
      </c>
      <c r="D7" s="42" t="s">
        <v>15</v>
      </c>
      <c r="E7" s="42" t="s">
        <v>16</v>
      </c>
      <c r="F7" s="42" t="s">
        <v>17</v>
      </c>
      <c r="G7" s="42" t="s">
        <v>18</v>
      </c>
      <c r="H7" s="42" t="s">
        <v>19</v>
      </c>
      <c r="I7" s="42" t="s">
        <v>15</v>
      </c>
      <c r="J7" s="42" t="s">
        <v>16</v>
      </c>
      <c r="K7" s="42" t="s">
        <v>17</v>
      </c>
      <c r="L7" s="42" t="s">
        <v>15</v>
      </c>
      <c r="M7" s="42" t="s">
        <v>16</v>
      </c>
      <c r="N7" s="42" t="s">
        <v>17</v>
      </c>
      <c r="O7" s="42" t="s">
        <v>15</v>
      </c>
      <c r="P7" s="42" t="s">
        <v>16</v>
      </c>
      <c r="Q7" s="42" t="s">
        <v>17</v>
      </c>
      <c r="R7" s="42" t="s">
        <v>20</v>
      </c>
      <c r="S7" s="42" t="s">
        <v>21</v>
      </c>
      <c r="T7" s="105"/>
      <c r="U7" s="107"/>
    </row>
    <row r="8" spans="1:21" ht="13.5" thickTop="1" x14ac:dyDescent="0.2">
      <c r="A8" s="64" t="str">
        <f>'C1'!I2</f>
        <v>1/2021</v>
      </c>
      <c r="B8" s="43" t="str">
        <f>'C1'!J2</f>
        <v>Jovićević Milica</v>
      </c>
      <c r="C8" s="44"/>
      <c r="D8" s="45"/>
      <c r="E8" s="45"/>
      <c r="F8" s="44"/>
      <c r="G8" s="44"/>
      <c r="H8" s="44"/>
      <c r="I8" s="46"/>
      <c r="J8" s="46"/>
      <c r="K8" s="46"/>
      <c r="L8" s="46"/>
      <c r="M8" s="46"/>
      <c r="N8" s="46"/>
      <c r="O8" s="46">
        <v>20</v>
      </c>
      <c r="P8" s="47"/>
      <c r="Q8" s="46"/>
      <c r="R8" s="44"/>
      <c r="S8" s="44">
        <v>40</v>
      </c>
      <c r="T8" s="44">
        <f t="shared" ref="T8:T37" si="0">SUM(D8:E8,O8,P8,MAX(R8,S8))</f>
        <v>60</v>
      </c>
      <c r="U8" s="44" t="str">
        <f>IF(T8&gt;89,"A",IF(T8&gt;79,"B",IF(T8&gt;69,"C",IF(T8&gt;59,"D",IF(T8&gt;49,"E","F")))))</f>
        <v>D</v>
      </c>
    </row>
    <row r="9" spans="1:21" x14ac:dyDescent="0.2">
      <c r="A9" s="65" t="str">
        <f>'C1'!I3</f>
        <v>2/2021</v>
      </c>
      <c r="B9" s="48" t="str">
        <f>'C1'!J3</f>
        <v>Žunjić Anja</v>
      </c>
      <c r="C9" s="49"/>
      <c r="D9" s="50"/>
      <c r="E9" s="50"/>
      <c r="F9" s="49"/>
      <c r="G9" s="49"/>
      <c r="H9" s="49"/>
      <c r="I9" s="51"/>
      <c r="J9" s="51"/>
      <c r="K9" s="51"/>
      <c r="L9" s="51"/>
      <c r="M9" s="51"/>
      <c r="N9" s="51"/>
      <c r="O9" s="52">
        <v>15</v>
      </c>
      <c r="P9" s="52"/>
      <c r="Q9" s="51"/>
      <c r="R9" s="49"/>
      <c r="S9" s="49">
        <v>10</v>
      </c>
      <c r="T9" s="44">
        <f t="shared" si="0"/>
        <v>25</v>
      </c>
      <c r="U9" s="44" t="str">
        <f t="shared" ref="U9:U37" si="1">IF(T9&gt;89,"A",IF(T9&gt;79,"B",IF(T9&gt;69,"C",IF(T9&gt;59,"D",IF(T9&gt;49,"E","F")))))</f>
        <v>F</v>
      </c>
    </row>
    <row r="10" spans="1:21" x14ac:dyDescent="0.2">
      <c r="A10" s="65" t="str">
        <f>'C1'!I4</f>
        <v>3/2021</v>
      </c>
      <c r="B10" s="48" t="str">
        <f>'C1'!J4</f>
        <v>Petrović Marija</v>
      </c>
      <c r="C10" s="49"/>
      <c r="D10" s="50"/>
      <c r="E10" s="50"/>
      <c r="F10" s="49"/>
      <c r="G10" s="49"/>
      <c r="H10" s="49"/>
      <c r="I10" s="51"/>
      <c r="J10" s="51"/>
      <c r="K10" s="51"/>
      <c r="L10" s="51"/>
      <c r="M10" s="51"/>
      <c r="N10" s="51"/>
      <c r="O10" s="52">
        <v>16</v>
      </c>
      <c r="P10" s="52"/>
      <c r="Q10" s="51"/>
      <c r="R10" s="49"/>
      <c r="S10" s="49">
        <v>34</v>
      </c>
      <c r="T10" s="44">
        <f t="shared" si="0"/>
        <v>50</v>
      </c>
      <c r="U10" s="44" t="str">
        <f t="shared" si="1"/>
        <v>E</v>
      </c>
    </row>
    <row r="11" spans="1:21" x14ac:dyDescent="0.2">
      <c r="A11" s="65" t="str">
        <f>'C1'!I5</f>
        <v>4/2021</v>
      </c>
      <c r="B11" s="48" t="str">
        <f>'C1'!J5</f>
        <v>Madžgalj Marija</v>
      </c>
      <c r="C11" s="49"/>
      <c r="D11" s="50"/>
      <c r="E11" s="50"/>
      <c r="F11" s="49"/>
      <c r="G11" s="49"/>
      <c r="H11" s="49"/>
      <c r="I11" s="51"/>
      <c r="J11" s="51"/>
      <c r="K11" s="51"/>
      <c r="L11" s="51"/>
      <c r="M11" s="51"/>
      <c r="N11" s="51"/>
      <c r="O11" s="52"/>
      <c r="P11" s="52"/>
      <c r="Q11" s="51"/>
      <c r="R11" s="49"/>
      <c r="S11" s="49"/>
      <c r="T11" s="44">
        <f t="shared" si="0"/>
        <v>0</v>
      </c>
      <c r="U11" s="44" t="str">
        <f t="shared" si="1"/>
        <v>F</v>
      </c>
    </row>
    <row r="12" spans="1:21" x14ac:dyDescent="0.2">
      <c r="A12" s="65" t="str">
        <f>'C1'!I6</f>
        <v>5/2021</v>
      </c>
      <c r="B12" s="48" t="str">
        <f>'C1'!J6</f>
        <v>Bojanić David</v>
      </c>
      <c r="C12" s="49"/>
      <c r="D12" s="50"/>
      <c r="E12" s="50"/>
      <c r="F12" s="49"/>
      <c r="G12" s="49"/>
      <c r="H12" s="49"/>
      <c r="I12" s="51"/>
      <c r="J12" s="51"/>
      <c r="K12" s="51"/>
      <c r="L12" s="51"/>
      <c r="M12" s="51"/>
      <c r="N12" s="51"/>
      <c r="O12" s="52"/>
      <c r="P12" s="52"/>
      <c r="Q12" s="51"/>
      <c r="R12" s="49"/>
      <c r="S12" s="49"/>
      <c r="T12" s="44">
        <f t="shared" si="0"/>
        <v>0</v>
      </c>
      <c r="U12" s="44" t="str">
        <f t="shared" si="1"/>
        <v>F</v>
      </c>
    </row>
    <row r="13" spans="1:21" x14ac:dyDescent="0.2">
      <c r="A13" s="65" t="str">
        <f>'C1'!I7</f>
        <v>6/2021</v>
      </c>
      <c r="B13" s="48" t="str">
        <f>'C1'!J7</f>
        <v>Agović Ermina</v>
      </c>
      <c r="C13" s="49"/>
      <c r="D13" s="50"/>
      <c r="E13" s="50"/>
      <c r="F13" s="49"/>
      <c r="G13" s="49"/>
      <c r="H13" s="49"/>
      <c r="I13" s="51"/>
      <c r="J13" s="51"/>
      <c r="K13" s="51"/>
      <c r="L13" s="51"/>
      <c r="M13" s="51"/>
      <c r="N13" s="51"/>
      <c r="O13" s="52"/>
      <c r="P13" s="52"/>
      <c r="Q13" s="51"/>
      <c r="R13" s="49"/>
      <c r="S13" s="49"/>
      <c r="T13" s="44">
        <f t="shared" si="0"/>
        <v>0</v>
      </c>
      <c r="U13" s="44" t="str">
        <f t="shared" si="1"/>
        <v>F</v>
      </c>
    </row>
    <row r="14" spans="1:21" x14ac:dyDescent="0.2">
      <c r="A14" s="65" t="str">
        <f>'C1'!I8</f>
        <v>7/2021</v>
      </c>
      <c r="B14" s="48" t="str">
        <f>'C1'!J8</f>
        <v>Rakočević Tijana</v>
      </c>
      <c r="C14" s="49"/>
      <c r="D14" s="50"/>
      <c r="E14" s="50"/>
      <c r="F14" s="49"/>
      <c r="G14" s="49"/>
      <c r="H14" s="49"/>
      <c r="I14" s="51"/>
      <c r="J14" s="51"/>
      <c r="K14" s="51"/>
      <c r="L14" s="51"/>
      <c r="M14" s="51"/>
      <c r="N14" s="51"/>
      <c r="O14" s="52">
        <v>9</v>
      </c>
      <c r="P14"/>
      <c r="Q14" s="51"/>
      <c r="R14" s="49">
        <v>19</v>
      </c>
      <c r="S14" s="49">
        <v>26</v>
      </c>
      <c r="T14" s="44">
        <f t="shared" si="0"/>
        <v>35</v>
      </c>
      <c r="U14" s="44" t="str">
        <f t="shared" si="1"/>
        <v>F</v>
      </c>
    </row>
    <row r="15" spans="1:21" x14ac:dyDescent="0.2">
      <c r="A15" s="65" t="str">
        <f>'C1'!I9</f>
        <v>8/2021</v>
      </c>
      <c r="B15" s="48" t="str">
        <f>'C1'!J9</f>
        <v>Tomašević Aleksandar</v>
      </c>
      <c r="C15" s="49"/>
      <c r="D15" s="50"/>
      <c r="E15" s="50"/>
      <c r="F15" s="49"/>
      <c r="G15" s="49"/>
      <c r="H15" s="49"/>
      <c r="I15" s="51"/>
      <c r="J15" s="51"/>
      <c r="K15" s="51"/>
      <c r="L15" s="51"/>
      <c r="M15" s="51"/>
      <c r="N15" s="51"/>
      <c r="O15" s="52">
        <v>25</v>
      </c>
      <c r="P15" s="52"/>
      <c r="Q15" s="51"/>
      <c r="R15" s="49">
        <v>35</v>
      </c>
      <c r="S15" s="49"/>
      <c r="T15" s="44">
        <f t="shared" si="0"/>
        <v>60</v>
      </c>
      <c r="U15" s="44" t="str">
        <f t="shared" si="1"/>
        <v>D</v>
      </c>
    </row>
    <row r="16" spans="1:21" x14ac:dyDescent="0.2">
      <c r="A16" s="65" t="str">
        <f>'C1'!I10</f>
        <v>9/2021</v>
      </c>
      <c r="B16" s="48" t="str">
        <f>'C1'!J10</f>
        <v>Janković Milena</v>
      </c>
      <c r="C16" s="49"/>
      <c r="D16" s="50"/>
      <c r="E16" s="50"/>
      <c r="F16" s="49"/>
      <c r="G16" s="49"/>
      <c r="H16" s="49"/>
      <c r="I16" s="51"/>
      <c r="J16" s="51"/>
      <c r="K16" s="51"/>
      <c r="L16" s="51"/>
      <c r="M16" s="51"/>
      <c r="N16" s="51"/>
      <c r="O16" s="52">
        <v>4</v>
      </c>
      <c r="P16" s="52"/>
      <c r="Q16" s="51"/>
      <c r="R16" s="49">
        <v>25</v>
      </c>
      <c r="S16" s="49">
        <v>50</v>
      </c>
      <c r="T16" s="44">
        <f t="shared" si="0"/>
        <v>54</v>
      </c>
      <c r="U16" s="44" t="str">
        <f t="shared" si="1"/>
        <v>E</v>
      </c>
    </row>
    <row r="17" spans="1:21" x14ac:dyDescent="0.2">
      <c r="A17" s="65" t="str">
        <f>'C1'!I11</f>
        <v>11/2021</v>
      </c>
      <c r="B17" s="48" t="str">
        <f>'C1'!J11</f>
        <v>Mandić Jovana</v>
      </c>
      <c r="C17" s="49"/>
      <c r="D17" s="50"/>
      <c r="E17" s="50"/>
      <c r="F17" s="49"/>
      <c r="G17" s="49"/>
      <c r="H17" s="49"/>
      <c r="I17" s="51"/>
      <c r="J17" s="51"/>
      <c r="K17" s="51"/>
      <c r="L17" s="51"/>
      <c r="M17" s="51"/>
      <c r="N17" s="51"/>
      <c r="O17" s="52">
        <v>2</v>
      </c>
      <c r="P17" s="52"/>
      <c r="Q17" s="51"/>
      <c r="R17" s="49">
        <v>17</v>
      </c>
      <c r="S17" s="49">
        <v>29</v>
      </c>
      <c r="T17" s="44">
        <f t="shared" si="0"/>
        <v>31</v>
      </c>
      <c r="U17" s="44" t="str">
        <f t="shared" si="1"/>
        <v>F</v>
      </c>
    </row>
    <row r="18" spans="1:21" x14ac:dyDescent="0.2">
      <c r="A18" s="65" t="str">
        <f>'C1'!I12</f>
        <v>13/2021</v>
      </c>
      <c r="B18" s="48" t="str">
        <f>'C1'!J12</f>
        <v>Marojević Đorđe</v>
      </c>
      <c r="C18" s="49"/>
      <c r="D18" s="50"/>
      <c r="E18" s="50"/>
      <c r="F18" s="49"/>
      <c r="G18" s="49"/>
      <c r="H18" s="49"/>
      <c r="I18" s="51"/>
      <c r="J18" s="51"/>
      <c r="K18" s="51"/>
      <c r="L18" s="51"/>
      <c r="M18" s="51"/>
      <c r="N18" s="51"/>
      <c r="O18" s="52">
        <v>12</v>
      </c>
      <c r="P18" s="52"/>
      <c r="Q18" s="51"/>
      <c r="R18" s="49">
        <v>17</v>
      </c>
      <c r="S18" s="49">
        <v>19</v>
      </c>
      <c r="T18" s="44">
        <f t="shared" si="0"/>
        <v>31</v>
      </c>
      <c r="U18" s="44" t="str">
        <f t="shared" si="1"/>
        <v>F</v>
      </c>
    </row>
    <row r="19" spans="1:21" x14ac:dyDescent="0.2">
      <c r="A19" s="65" t="str">
        <f>'C1'!I13</f>
        <v>14/2021</v>
      </c>
      <c r="B19" s="48" t="str">
        <f>'C1'!J13</f>
        <v>Drašković Saša</v>
      </c>
      <c r="C19" s="49"/>
      <c r="D19" s="50"/>
      <c r="E19" s="50"/>
      <c r="F19" s="49"/>
      <c r="G19" s="49"/>
      <c r="H19" s="49"/>
      <c r="I19" s="51"/>
      <c r="J19" s="51"/>
      <c r="K19" s="51"/>
      <c r="L19" s="51"/>
      <c r="M19" s="51"/>
      <c r="N19" s="51"/>
      <c r="O19" s="52">
        <v>20</v>
      </c>
      <c r="P19" s="52"/>
      <c r="Q19" s="51"/>
      <c r="R19" s="49">
        <v>16</v>
      </c>
      <c r="S19" s="49">
        <v>35</v>
      </c>
      <c r="T19" s="44">
        <f t="shared" si="0"/>
        <v>55</v>
      </c>
      <c r="U19" s="44" t="str">
        <f t="shared" si="1"/>
        <v>E</v>
      </c>
    </row>
    <row r="20" spans="1:21" x14ac:dyDescent="0.2">
      <c r="A20" s="65" t="str">
        <f>'C1'!I14</f>
        <v>15/2021</v>
      </c>
      <c r="B20" s="48" t="str">
        <f>'C1'!J14</f>
        <v>Mešter Marko</v>
      </c>
      <c r="C20" s="49"/>
      <c r="D20" s="50"/>
      <c r="E20" s="50"/>
      <c r="F20" s="49"/>
      <c r="G20" s="49"/>
      <c r="H20" s="49"/>
      <c r="I20" s="51"/>
      <c r="J20" s="51"/>
      <c r="K20" s="51"/>
      <c r="L20" s="51"/>
      <c r="M20" s="51"/>
      <c r="N20" s="51"/>
      <c r="O20" s="52">
        <v>32</v>
      </c>
      <c r="P20" s="52"/>
      <c r="Q20" s="51"/>
      <c r="R20" s="49"/>
      <c r="S20" s="49">
        <v>32</v>
      </c>
      <c r="T20" s="44">
        <f t="shared" si="0"/>
        <v>64</v>
      </c>
      <c r="U20" s="44" t="str">
        <f t="shared" si="1"/>
        <v>D</v>
      </c>
    </row>
    <row r="21" spans="1:21" x14ac:dyDescent="0.2">
      <c r="A21" s="65" t="str">
        <f>'C1'!I15</f>
        <v>16/2021</v>
      </c>
      <c r="B21" s="48" t="str">
        <f>'C1'!J15</f>
        <v>Milošević Ilija</v>
      </c>
      <c r="C21" s="49"/>
      <c r="D21" s="50"/>
      <c r="E21" s="50"/>
      <c r="F21" s="49"/>
      <c r="G21" s="49"/>
      <c r="H21" s="49"/>
      <c r="I21" s="51"/>
      <c r="J21" s="51"/>
      <c r="K21" s="51"/>
      <c r="L21" s="51"/>
      <c r="M21" s="51"/>
      <c r="N21" s="51"/>
      <c r="O21" s="52">
        <v>21</v>
      </c>
      <c r="P21" s="52"/>
      <c r="Q21" s="51"/>
      <c r="R21" s="49">
        <v>29</v>
      </c>
      <c r="S21" s="49"/>
      <c r="T21" s="44">
        <f t="shared" si="0"/>
        <v>50</v>
      </c>
      <c r="U21" s="44" t="str">
        <f t="shared" si="1"/>
        <v>E</v>
      </c>
    </row>
    <row r="22" spans="1:21" x14ac:dyDescent="0.2">
      <c r="A22" s="65" t="str">
        <f>'C1'!I16</f>
        <v>17/2021</v>
      </c>
      <c r="B22" s="48" t="str">
        <f>'C1'!J16</f>
        <v>Savić Jelena</v>
      </c>
      <c r="C22" s="49"/>
      <c r="D22" s="50"/>
      <c r="E22" s="50"/>
      <c r="F22" s="49"/>
      <c r="G22" s="49"/>
      <c r="H22" s="49"/>
      <c r="I22" s="51"/>
      <c r="J22" s="51"/>
      <c r="K22" s="51"/>
      <c r="L22" s="51"/>
      <c r="M22" s="51"/>
      <c r="N22" s="51"/>
      <c r="O22" s="52">
        <v>1</v>
      </c>
      <c r="P22" s="52"/>
      <c r="Q22" s="51"/>
      <c r="R22" s="49"/>
      <c r="S22" s="49">
        <v>30</v>
      </c>
      <c r="T22" s="44">
        <f t="shared" si="0"/>
        <v>31</v>
      </c>
      <c r="U22" s="44" t="str">
        <f t="shared" si="1"/>
        <v>F</v>
      </c>
    </row>
    <row r="23" spans="1:21" x14ac:dyDescent="0.2">
      <c r="A23" s="65" t="str">
        <f>'C1'!I17</f>
        <v>18/2021</v>
      </c>
      <c r="B23" s="48" t="str">
        <f>'C1'!J17</f>
        <v>Todorović Nikolina</v>
      </c>
      <c r="C23" s="49"/>
      <c r="D23" s="50"/>
      <c r="E23" s="50"/>
      <c r="F23" s="49"/>
      <c r="G23" s="49"/>
      <c r="H23" s="49"/>
      <c r="I23" s="51"/>
      <c r="J23" s="51"/>
      <c r="K23" s="51"/>
      <c r="L23" s="51"/>
      <c r="M23" s="51"/>
      <c r="N23" s="51"/>
      <c r="O23" s="52">
        <v>2</v>
      </c>
      <c r="P23" s="52"/>
      <c r="Q23" s="51"/>
      <c r="R23" s="49"/>
      <c r="S23" s="49">
        <v>25</v>
      </c>
      <c r="T23" s="44">
        <f t="shared" si="0"/>
        <v>27</v>
      </c>
      <c r="U23" s="44" t="str">
        <f t="shared" si="1"/>
        <v>F</v>
      </c>
    </row>
    <row r="24" spans="1:21" x14ac:dyDescent="0.2">
      <c r="A24" s="65" t="str">
        <f>'C1'!I18</f>
        <v>19/2021</v>
      </c>
      <c r="B24" s="48" t="str">
        <f>'C1'!J18</f>
        <v>Bašanović Ana</v>
      </c>
      <c r="C24" s="49"/>
      <c r="D24" s="50"/>
      <c r="E24" s="50"/>
      <c r="F24" s="49"/>
      <c r="G24" s="49"/>
      <c r="H24" s="49"/>
      <c r="I24" s="51"/>
      <c r="J24" s="51"/>
      <c r="K24" s="51"/>
      <c r="L24" s="51"/>
      <c r="M24" s="51"/>
      <c r="N24" s="51"/>
      <c r="O24" s="52">
        <v>25</v>
      </c>
      <c r="P24" s="52"/>
      <c r="Q24" s="51"/>
      <c r="R24" s="49">
        <v>35</v>
      </c>
      <c r="S24" s="49"/>
      <c r="T24" s="44">
        <f t="shared" si="0"/>
        <v>60</v>
      </c>
      <c r="U24" s="44" t="str">
        <f t="shared" si="1"/>
        <v>D</v>
      </c>
    </row>
    <row r="25" spans="1:21" x14ac:dyDescent="0.2">
      <c r="A25" s="65" t="str">
        <f>'C1'!I19</f>
        <v>20/2021</v>
      </c>
      <c r="B25" s="48" t="str">
        <f>'C1'!J19</f>
        <v>Nikolić Jovan</v>
      </c>
      <c r="C25" s="49"/>
      <c r="D25" s="50"/>
      <c r="E25" s="50"/>
      <c r="F25" s="49"/>
      <c r="G25" s="49"/>
      <c r="H25" s="49"/>
      <c r="I25" s="51"/>
      <c r="J25" s="51"/>
      <c r="K25" s="51"/>
      <c r="L25" s="51"/>
      <c r="M25" s="51"/>
      <c r="N25" s="51"/>
      <c r="O25" s="52">
        <v>33</v>
      </c>
      <c r="P25" s="52"/>
      <c r="Q25" s="51"/>
      <c r="R25" s="49">
        <v>27</v>
      </c>
      <c r="S25" s="49">
        <v>37</v>
      </c>
      <c r="T25" s="44">
        <f t="shared" si="0"/>
        <v>70</v>
      </c>
      <c r="U25" s="44" t="str">
        <f t="shared" si="1"/>
        <v>C</v>
      </c>
    </row>
    <row r="26" spans="1:21" x14ac:dyDescent="0.2">
      <c r="A26" s="65" t="str">
        <f>'C1'!I20</f>
        <v>21/2021</v>
      </c>
      <c r="B26" s="48" t="str">
        <f>'C1'!J20</f>
        <v>Šćekić Miloš</v>
      </c>
      <c r="C26" s="49"/>
      <c r="D26" s="50"/>
      <c r="E26" s="50"/>
      <c r="F26" s="49"/>
      <c r="G26" s="49"/>
      <c r="H26" s="49"/>
      <c r="I26" s="51"/>
      <c r="J26" s="51"/>
      <c r="K26" s="51"/>
      <c r="L26" s="51"/>
      <c r="M26" s="51"/>
      <c r="N26" s="51"/>
      <c r="O26" s="52">
        <v>15</v>
      </c>
      <c r="P26"/>
      <c r="Q26" s="51"/>
      <c r="R26" s="49"/>
      <c r="S26" s="49">
        <v>41</v>
      </c>
      <c r="T26" s="44">
        <f t="shared" si="0"/>
        <v>56</v>
      </c>
      <c r="U26" s="44" t="str">
        <f t="shared" si="1"/>
        <v>E</v>
      </c>
    </row>
    <row r="27" spans="1:21" x14ac:dyDescent="0.2">
      <c r="A27" s="65" t="str">
        <f>'C1'!I21</f>
        <v>22/2021</v>
      </c>
      <c r="B27" s="48" t="str">
        <f>'C1'!J21</f>
        <v>Milović Uroš</v>
      </c>
      <c r="C27" s="49"/>
      <c r="D27" s="50"/>
      <c r="E27" s="50"/>
      <c r="F27" s="49"/>
      <c r="G27" s="49"/>
      <c r="H27" s="49"/>
      <c r="I27" s="51"/>
      <c r="J27" s="51"/>
      <c r="K27" s="51"/>
      <c r="L27" s="51"/>
      <c r="M27" s="51"/>
      <c r="N27" s="51"/>
      <c r="O27" s="52">
        <v>37</v>
      </c>
      <c r="P27" s="52"/>
      <c r="Q27" s="51"/>
      <c r="R27" s="49"/>
      <c r="S27" s="49">
        <v>45</v>
      </c>
      <c r="T27" s="44">
        <f t="shared" si="0"/>
        <v>82</v>
      </c>
      <c r="U27" s="44" t="str">
        <f t="shared" si="1"/>
        <v>B</v>
      </c>
    </row>
    <row r="28" spans="1:21" x14ac:dyDescent="0.2">
      <c r="A28" s="65" t="str">
        <f>'C1'!I22</f>
        <v>23/2021</v>
      </c>
      <c r="B28" s="48" t="str">
        <f>'C1'!J22</f>
        <v>Vujović Danilo</v>
      </c>
      <c r="C28" s="49"/>
      <c r="D28" s="50"/>
      <c r="E28" s="50"/>
      <c r="F28" s="49"/>
      <c r="G28" s="49"/>
      <c r="H28" s="49"/>
      <c r="I28" s="51"/>
      <c r="J28" s="51"/>
      <c r="K28" s="51"/>
      <c r="L28" s="51"/>
      <c r="M28" s="51"/>
      <c r="N28" s="51"/>
      <c r="O28" s="52">
        <v>2</v>
      </c>
      <c r="P28" s="52"/>
      <c r="Q28" s="51"/>
      <c r="R28" s="49"/>
      <c r="S28" s="49">
        <v>31</v>
      </c>
      <c r="T28" s="44">
        <f t="shared" si="0"/>
        <v>33</v>
      </c>
      <c r="U28" s="44" t="str">
        <f t="shared" si="1"/>
        <v>F</v>
      </c>
    </row>
    <row r="29" spans="1:21" x14ac:dyDescent="0.2">
      <c r="A29" s="65" t="str">
        <f>'C1'!I23</f>
        <v>24/2021</v>
      </c>
      <c r="B29" s="48" t="str">
        <f>'C1'!J23</f>
        <v>Raičević Igor</v>
      </c>
      <c r="C29" s="49"/>
      <c r="D29" s="50"/>
      <c r="E29" s="50"/>
      <c r="F29" s="49"/>
      <c r="G29" s="49"/>
      <c r="H29" s="49"/>
      <c r="I29" s="51"/>
      <c r="J29" s="51"/>
      <c r="K29" s="51"/>
      <c r="L29" s="51"/>
      <c r="M29" s="51"/>
      <c r="N29" s="51"/>
      <c r="O29" s="52">
        <v>31</v>
      </c>
      <c r="P29" s="52"/>
      <c r="Q29" s="51"/>
      <c r="R29" s="49"/>
      <c r="S29" s="49">
        <v>21</v>
      </c>
      <c r="T29" s="44">
        <f t="shared" si="0"/>
        <v>52</v>
      </c>
      <c r="U29" s="44" t="str">
        <f t="shared" si="1"/>
        <v>E</v>
      </c>
    </row>
    <row r="30" spans="1:21" x14ac:dyDescent="0.2">
      <c r="A30" s="65" t="str">
        <f>'C1'!I24</f>
        <v>25/2021</v>
      </c>
      <c r="B30" s="48" t="str">
        <f>'C1'!J24</f>
        <v>Šućur Luka</v>
      </c>
      <c r="C30" s="49"/>
      <c r="D30" s="50"/>
      <c r="E30" s="50"/>
      <c r="F30" s="49"/>
      <c r="G30" s="49"/>
      <c r="H30" s="49"/>
      <c r="I30" s="51"/>
      <c r="J30" s="51"/>
      <c r="K30" s="51"/>
      <c r="L30" s="51"/>
      <c r="M30" s="51"/>
      <c r="N30" s="51"/>
      <c r="O30" s="52">
        <v>30</v>
      </c>
      <c r="P30" s="52"/>
      <c r="Q30" s="51"/>
      <c r="R30" s="49"/>
      <c r="S30" s="49">
        <v>30</v>
      </c>
      <c r="T30" s="44">
        <f t="shared" si="0"/>
        <v>60</v>
      </c>
      <c r="U30" s="44" t="str">
        <f t="shared" si="1"/>
        <v>D</v>
      </c>
    </row>
    <row r="31" spans="1:21" x14ac:dyDescent="0.2">
      <c r="A31" s="65" t="str">
        <f>'C1'!I25</f>
        <v>26/2021</v>
      </c>
      <c r="B31" s="48" t="str">
        <f>'C1'!J25</f>
        <v>Mrdak Nikolina</v>
      </c>
      <c r="C31" s="49"/>
      <c r="D31" s="50"/>
      <c r="E31" s="50"/>
      <c r="F31" s="49"/>
      <c r="G31" s="49"/>
      <c r="H31" s="49"/>
      <c r="I31" s="51"/>
      <c r="J31" s="51"/>
      <c r="K31" s="51"/>
      <c r="L31" s="51"/>
      <c r="M31" s="51"/>
      <c r="N31" s="51"/>
      <c r="O31" s="52">
        <v>20</v>
      </c>
      <c r="P31" s="52"/>
      <c r="Q31" s="51"/>
      <c r="R31" s="49">
        <v>30</v>
      </c>
      <c r="S31" s="49"/>
      <c r="T31" s="44">
        <f t="shared" si="0"/>
        <v>50</v>
      </c>
      <c r="U31" s="44" t="str">
        <f t="shared" si="1"/>
        <v>E</v>
      </c>
    </row>
    <row r="32" spans="1:21" x14ac:dyDescent="0.2">
      <c r="A32" s="65" t="str">
        <f>'C1'!I26</f>
        <v>27/2021</v>
      </c>
      <c r="B32" s="48" t="str">
        <f>'C1'!J26</f>
        <v>Jeknić Jovana</v>
      </c>
      <c r="C32" s="49"/>
      <c r="D32" s="50"/>
      <c r="E32" s="50"/>
      <c r="F32" s="49"/>
      <c r="G32" s="49"/>
      <c r="H32" s="49"/>
      <c r="I32" s="51"/>
      <c r="J32" s="51"/>
      <c r="K32" s="51"/>
      <c r="L32" s="51"/>
      <c r="M32" s="51"/>
      <c r="N32" s="51"/>
      <c r="O32" s="52">
        <v>5</v>
      </c>
      <c r="P32" s="52"/>
      <c r="Q32" s="51"/>
      <c r="R32" s="49"/>
      <c r="S32" s="49"/>
      <c r="T32" s="44">
        <f t="shared" si="0"/>
        <v>5</v>
      </c>
      <c r="U32" s="44" t="str">
        <f t="shared" si="1"/>
        <v>F</v>
      </c>
    </row>
    <row r="33" spans="1:21" x14ac:dyDescent="0.2">
      <c r="A33" s="65" t="str">
        <f>'C1'!I27</f>
        <v>28/2021</v>
      </c>
      <c r="B33" s="48" t="str">
        <f>'C1'!J27</f>
        <v>Tomčić Ognjen</v>
      </c>
      <c r="C33" s="49"/>
      <c r="D33" s="50"/>
      <c r="E33" s="50"/>
      <c r="F33" s="49"/>
      <c r="G33" s="49"/>
      <c r="H33" s="49"/>
      <c r="I33" s="51"/>
      <c r="J33" s="51"/>
      <c r="K33" s="51"/>
      <c r="L33" s="51"/>
      <c r="M33" s="51"/>
      <c r="N33" s="51"/>
      <c r="O33" s="52">
        <v>40</v>
      </c>
      <c r="P33" s="52"/>
      <c r="Q33" s="51"/>
      <c r="R33" s="49">
        <v>33</v>
      </c>
      <c r="S33" s="53">
        <v>50</v>
      </c>
      <c r="T33" s="44">
        <f t="shared" si="0"/>
        <v>90</v>
      </c>
      <c r="U33" s="44" t="str">
        <f t="shared" si="1"/>
        <v>A</v>
      </c>
    </row>
    <row r="34" spans="1:21" x14ac:dyDescent="0.2">
      <c r="A34" s="65" t="str">
        <f>'C1'!I28</f>
        <v>29/2021</v>
      </c>
      <c r="B34" s="48" t="str">
        <f>'C1'!J28</f>
        <v>Mugoša Špiro</v>
      </c>
      <c r="C34" s="49"/>
      <c r="D34" s="50"/>
      <c r="E34" s="50"/>
      <c r="F34" s="49"/>
      <c r="G34" s="49"/>
      <c r="H34" s="49"/>
      <c r="I34" s="51"/>
      <c r="J34" s="51"/>
      <c r="K34" s="51"/>
      <c r="L34" s="51"/>
      <c r="M34" s="51"/>
      <c r="N34" s="51"/>
      <c r="O34" s="52">
        <v>27</v>
      </c>
      <c r="P34" s="52"/>
      <c r="Q34" s="51"/>
      <c r="R34" s="49"/>
      <c r="S34" s="53">
        <v>33</v>
      </c>
      <c r="T34" s="44">
        <f t="shared" si="0"/>
        <v>60</v>
      </c>
      <c r="U34" s="44" t="str">
        <f t="shared" si="1"/>
        <v>D</v>
      </c>
    </row>
    <row r="35" spans="1:21" x14ac:dyDescent="0.2">
      <c r="A35" s="65" t="str">
        <f>'C1'!I29</f>
        <v>30/2021</v>
      </c>
      <c r="B35" s="48" t="str">
        <f>'C1'!J29</f>
        <v>Femić Damian</v>
      </c>
      <c r="C35" s="49"/>
      <c r="D35" s="50"/>
      <c r="E35" s="50"/>
      <c r="F35" s="49"/>
      <c r="G35" s="49"/>
      <c r="H35" s="49"/>
      <c r="I35" s="51"/>
      <c r="J35" s="51"/>
      <c r="K35" s="51"/>
      <c r="L35" s="51"/>
      <c r="M35" s="51"/>
      <c r="N35" s="51"/>
      <c r="O35" s="52"/>
      <c r="P35" s="52"/>
      <c r="Q35" s="51"/>
      <c r="R35" s="49"/>
      <c r="S35" s="53"/>
      <c r="T35" s="44">
        <f t="shared" si="0"/>
        <v>0</v>
      </c>
      <c r="U35" s="44" t="str">
        <f t="shared" si="1"/>
        <v>F</v>
      </c>
    </row>
    <row r="36" spans="1:21" x14ac:dyDescent="0.2">
      <c r="A36" s="65" t="str">
        <f>'C1'!I30</f>
        <v>31/2021</v>
      </c>
      <c r="B36" s="48" t="str">
        <f>'C1'!J30</f>
        <v>Đogović Teodora</v>
      </c>
      <c r="C36" s="49"/>
      <c r="D36" s="50"/>
      <c r="E36" s="50"/>
      <c r="F36" s="49"/>
      <c r="G36" s="49"/>
      <c r="H36" s="49"/>
      <c r="I36" s="51"/>
      <c r="J36" s="51"/>
      <c r="K36" s="51"/>
      <c r="L36" s="51"/>
      <c r="M36" s="51"/>
      <c r="N36" s="51"/>
      <c r="O36" s="52">
        <v>14</v>
      </c>
      <c r="P36" s="52"/>
      <c r="Q36" s="51"/>
      <c r="R36" s="49">
        <v>39</v>
      </c>
      <c r="S36" s="53"/>
      <c r="T36" s="44">
        <f t="shared" si="0"/>
        <v>53</v>
      </c>
      <c r="U36" s="44" t="str">
        <f t="shared" si="1"/>
        <v>E</v>
      </c>
    </row>
    <row r="37" spans="1:21" x14ac:dyDescent="0.2">
      <c r="A37" s="65" t="str">
        <f>'C1'!I31</f>
        <v>32/2021</v>
      </c>
      <c r="B37" s="48" t="str">
        <f>'C1'!J31</f>
        <v>Kraljević Marijana</v>
      </c>
      <c r="C37" s="49"/>
      <c r="D37" s="49"/>
      <c r="E37" s="49"/>
      <c r="F37" s="49"/>
      <c r="G37" s="49"/>
      <c r="H37" s="49"/>
      <c r="I37" s="51"/>
      <c r="J37" s="51"/>
      <c r="K37" s="51"/>
      <c r="L37" s="51"/>
      <c r="M37" s="51"/>
      <c r="N37" s="51"/>
      <c r="O37" s="52"/>
      <c r="P37" s="52"/>
      <c r="Q37" s="51"/>
      <c r="R37" s="49"/>
      <c r="S37" s="53"/>
      <c r="T37" s="49">
        <f t="shared" si="0"/>
        <v>0</v>
      </c>
      <c r="U37" s="49" t="str">
        <f t="shared" si="1"/>
        <v>F</v>
      </c>
    </row>
    <row r="38" spans="1:21" x14ac:dyDescent="0.2">
      <c r="D38" s="39"/>
      <c r="E38" s="39"/>
      <c r="F38" s="39"/>
      <c r="G38" s="39"/>
      <c r="H38" s="39"/>
    </row>
    <row r="39" spans="1:21" ht="15.75" x14ac:dyDescent="0.25">
      <c r="D39" s="39"/>
      <c r="E39" s="39"/>
      <c r="F39" s="39"/>
      <c r="G39" s="39"/>
      <c r="H39" s="39"/>
      <c r="P39" s="56" t="s">
        <v>22</v>
      </c>
    </row>
    <row r="40" spans="1:21" ht="18.75" x14ac:dyDescent="0.2">
      <c r="A40" s="83" t="s">
        <v>0</v>
      </c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4"/>
      <c r="T40" s="84"/>
      <c r="U40" s="84"/>
    </row>
    <row r="41" spans="1:21" x14ac:dyDescent="0.2">
      <c r="A41" s="85" t="s">
        <v>53</v>
      </c>
      <c r="B41" s="86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8"/>
      <c r="O41" s="89" t="s">
        <v>24</v>
      </c>
      <c r="P41" s="90"/>
      <c r="Q41" s="90"/>
      <c r="R41" s="91"/>
      <c r="S41" s="91"/>
      <c r="T41" s="91"/>
      <c r="U41" s="92"/>
    </row>
    <row r="42" spans="1:21" ht="21" customHeight="1" x14ac:dyDescent="0.2">
      <c r="A42" s="93" t="s">
        <v>2</v>
      </c>
      <c r="B42" s="93"/>
      <c r="C42" s="93"/>
      <c r="D42" s="94" t="s">
        <v>3</v>
      </c>
      <c r="E42" s="94"/>
      <c r="F42" s="94"/>
      <c r="G42" s="94"/>
      <c r="H42" s="95" t="s">
        <v>56</v>
      </c>
      <c r="I42" s="95"/>
      <c r="J42" s="95"/>
      <c r="K42" s="95"/>
      <c r="L42" s="95"/>
      <c r="M42" s="95"/>
      <c r="N42" s="95"/>
      <c r="O42" s="95"/>
      <c r="P42" s="95"/>
      <c r="Q42" s="96" t="s">
        <v>150</v>
      </c>
      <c r="R42" s="96"/>
      <c r="S42" s="96"/>
      <c r="T42" s="96"/>
      <c r="U42" s="96"/>
    </row>
    <row r="43" spans="1:21" ht="6.75" customHeight="1" x14ac:dyDescent="0.2">
      <c r="D43" s="39"/>
      <c r="E43" s="39"/>
      <c r="F43" s="39"/>
      <c r="G43" s="39"/>
      <c r="H43" s="39"/>
    </row>
    <row r="44" spans="1:21" ht="21" customHeight="1" x14ac:dyDescent="0.2">
      <c r="A44" s="97" t="s">
        <v>4</v>
      </c>
      <c r="B44" s="100" t="s">
        <v>5</v>
      </c>
      <c r="C44" s="103" t="s">
        <v>6</v>
      </c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4" t="s">
        <v>7</v>
      </c>
      <c r="U44" s="106" t="s">
        <v>8</v>
      </c>
    </row>
    <row r="45" spans="1:21" ht="21" customHeight="1" x14ac:dyDescent="0.2">
      <c r="A45" s="98"/>
      <c r="B45" s="101"/>
      <c r="C45" s="40"/>
      <c r="D45" s="108" t="s">
        <v>9</v>
      </c>
      <c r="E45" s="108"/>
      <c r="F45" s="108"/>
      <c r="G45" s="108"/>
      <c r="H45" s="108"/>
      <c r="I45" s="108" t="s">
        <v>10</v>
      </c>
      <c r="J45" s="108"/>
      <c r="K45" s="108"/>
      <c r="L45" s="108" t="s">
        <v>11</v>
      </c>
      <c r="M45" s="108"/>
      <c r="N45" s="108"/>
      <c r="O45" s="108" t="s">
        <v>12</v>
      </c>
      <c r="P45" s="108"/>
      <c r="Q45" s="108"/>
      <c r="R45" s="108" t="s">
        <v>13</v>
      </c>
      <c r="S45" s="108"/>
      <c r="T45" s="104"/>
      <c r="U45" s="106"/>
    </row>
    <row r="46" spans="1:21" ht="21" customHeight="1" thickBot="1" x14ac:dyDescent="0.25">
      <c r="A46" s="99"/>
      <c r="B46" s="102"/>
      <c r="C46" s="41" t="s">
        <v>14</v>
      </c>
      <c r="D46" s="42" t="s">
        <v>15</v>
      </c>
      <c r="E46" s="42" t="s">
        <v>16</v>
      </c>
      <c r="F46" s="42" t="s">
        <v>17</v>
      </c>
      <c r="G46" s="42" t="s">
        <v>18</v>
      </c>
      <c r="H46" s="42" t="s">
        <v>19</v>
      </c>
      <c r="I46" s="42" t="s">
        <v>15</v>
      </c>
      <c r="J46" s="42" t="s">
        <v>16</v>
      </c>
      <c r="K46" s="42" t="s">
        <v>17</v>
      </c>
      <c r="L46" s="42" t="s">
        <v>15</v>
      </c>
      <c r="M46" s="42" t="s">
        <v>16</v>
      </c>
      <c r="N46" s="42" t="s">
        <v>17</v>
      </c>
      <c r="O46" s="42" t="s">
        <v>15</v>
      </c>
      <c r="P46" s="42" t="s">
        <v>16</v>
      </c>
      <c r="Q46" s="42" t="s">
        <v>17</v>
      </c>
      <c r="R46" s="42" t="s">
        <v>20</v>
      </c>
      <c r="S46" s="42" t="s">
        <v>21</v>
      </c>
      <c r="T46" s="105"/>
      <c r="U46" s="107"/>
    </row>
    <row r="47" spans="1:21" ht="13.5" thickTop="1" x14ac:dyDescent="0.2">
      <c r="A47" s="65" t="str">
        <f>'C1'!I32</f>
        <v>33/2021</v>
      </c>
      <c r="B47" s="48" t="str">
        <f>'C1'!J32</f>
        <v>Radičević Itana</v>
      </c>
      <c r="C47" s="44"/>
      <c r="D47" s="45"/>
      <c r="E47" s="45"/>
      <c r="F47" s="44"/>
      <c r="G47" s="44"/>
      <c r="H47" s="44"/>
      <c r="I47" s="46"/>
      <c r="J47" s="46"/>
      <c r="K47" s="46"/>
      <c r="L47" s="46"/>
      <c r="M47" s="46"/>
      <c r="N47" s="46"/>
      <c r="O47" s="46">
        <v>41</v>
      </c>
      <c r="P47" s="47"/>
      <c r="Q47" s="46"/>
      <c r="R47" s="44"/>
      <c r="S47" s="44">
        <v>49</v>
      </c>
      <c r="T47" s="44">
        <f>SUM(D47:E47,O47,P47,MAX(R47,S47))</f>
        <v>90</v>
      </c>
      <c r="U47" s="44" t="str">
        <f t="shared" ref="U47:U71" si="2">IF(T47&gt;89,"A",IF(T47&gt;79,"B",IF(T47&gt;69,"C",IF(T47&gt;59,"D",IF(T47&gt;49,"E","F")))))</f>
        <v>A</v>
      </c>
    </row>
    <row r="48" spans="1:21" x14ac:dyDescent="0.2">
      <c r="A48" s="65" t="str">
        <f>'C1'!I33</f>
        <v>34/2021</v>
      </c>
      <c r="B48" s="48" t="str">
        <f>'C1'!J33</f>
        <v>Strugar Balša</v>
      </c>
      <c r="C48" s="49"/>
      <c r="D48" s="50"/>
      <c r="E48" s="50"/>
      <c r="F48" s="49"/>
      <c r="G48" s="49"/>
      <c r="H48" s="49"/>
      <c r="I48" s="51"/>
      <c r="J48" s="51"/>
      <c r="K48" s="51"/>
      <c r="L48" s="51"/>
      <c r="M48" s="51"/>
      <c r="N48" s="51"/>
      <c r="O48" s="52"/>
      <c r="P48" s="52"/>
      <c r="Q48" s="51"/>
      <c r="R48" s="49"/>
      <c r="S48" s="49"/>
      <c r="T48" s="44">
        <f t="shared" ref="T48:T71" si="3">SUM(D48:E48,O48,P48,MAX(R48,S48))</f>
        <v>0</v>
      </c>
      <c r="U48" s="44" t="str">
        <f t="shared" si="2"/>
        <v>F</v>
      </c>
    </row>
    <row r="49" spans="1:21" x14ac:dyDescent="0.2">
      <c r="A49" s="65" t="str">
        <f>'C1'!I34</f>
        <v>35/2021</v>
      </c>
      <c r="B49" s="48" t="str">
        <f>'C1'!J34</f>
        <v>Bojić Marko</v>
      </c>
      <c r="C49" s="49"/>
      <c r="D49" s="50"/>
      <c r="E49" s="50"/>
      <c r="F49" s="49"/>
      <c r="G49" s="49"/>
      <c r="H49" s="49"/>
      <c r="I49" s="51"/>
      <c r="J49" s="51"/>
      <c r="K49" s="51"/>
      <c r="L49" s="51"/>
      <c r="M49" s="51"/>
      <c r="N49" s="51"/>
      <c r="O49" s="52">
        <v>20</v>
      </c>
      <c r="P49" s="52"/>
      <c r="Q49" s="51"/>
      <c r="R49" s="49">
        <v>30</v>
      </c>
      <c r="S49" s="49"/>
      <c r="T49" s="44">
        <f t="shared" si="3"/>
        <v>50</v>
      </c>
      <c r="U49" s="44" t="str">
        <f t="shared" si="2"/>
        <v>E</v>
      </c>
    </row>
    <row r="50" spans="1:21" x14ac:dyDescent="0.2">
      <c r="A50" s="65" t="str">
        <f>'C1'!I35</f>
        <v>36/2021</v>
      </c>
      <c r="B50" s="48" t="str">
        <f>'C1'!J35</f>
        <v>Samardžić Katarina</v>
      </c>
      <c r="C50" s="49"/>
      <c r="D50" s="50"/>
      <c r="E50" s="50"/>
      <c r="F50" s="49"/>
      <c r="G50" s="49"/>
      <c r="H50" s="49"/>
      <c r="I50" s="51"/>
      <c r="J50" s="51"/>
      <c r="K50" s="51"/>
      <c r="L50" s="51"/>
      <c r="M50" s="51"/>
      <c r="N50" s="51"/>
      <c r="O50" s="52">
        <v>6</v>
      </c>
      <c r="P50" s="52"/>
      <c r="Q50" s="51"/>
      <c r="R50" s="49">
        <v>13</v>
      </c>
      <c r="S50" s="49">
        <v>21</v>
      </c>
      <c r="T50" s="44">
        <f t="shared" si="3"/>
        <v>27</v>
      </c>
      <c r="U50" s="44" t="str">
        <f t="shared" si="2"/>
        <v>F</v>
      </c>
    </row>
    <row r="51" spans="1:21" x14ac:dyDescent="0.2">
      <c r="A51" s="65" t="str">
        <f>'C1'!I36</f>
        <v>37/2021</v>
      </c>
      <c r="B51" s="48" t="str">
        <f>'C1'!J36</f>
        <v>Ristović Sara</v>
      </c>
      <c r="C51" s="49"/>
      <c r="D51" s="50"/>
      <c r="E51" s="50"/>
      <c r="F51" s="49"/>
      <c r="G51" s="49"/>
      <c r="H51" s="49"/>
      <c r="I51" s="51"/>
      <c r="J51" s="51"/>
      <c r="K51" s="51"/>
      <c r="L51" s="51"/>
      <c r="M51" s="51"/>
      <c r="N51" s="51"/>
      <c r="O51" s="52">
        <v>20</v>
      </c>
      <c r="P51"/>
      <c r="Q51" s="51"/>
      <c r="R51" s="49"/>
      <c r="S51" s="49">
        <v>33</v>
      </c>
      <c r="T51" s="44">
        <f t="shared" si="3"/>
        <v>53</v>
      </c>
      <c r="U51" s="44" t="str">
        <f t="shared" si="2"/>
        <v>E</v>
      </c>
    </row>
    <row r="52" spans="1:21" x14ac:dyDescent="0.2">
      <c r="A52" s="65" t="str">
        <f>'C1'!I37</f>
        <v>38/2021</v>
      </c>
      <c r="B52" s="48" t="str">
        <f>'C1'!J37</f>
        <v>Radusinović Dimitrije</v>
      </c>
      <c r="C52" s="49"/>
      <c r="D52" s="50"/>
      <c r="E52" s="50"/>
      <c r="F52" s="49"/>
      <c r="G52" s="49"/>
      <c r="H52" s="49"/>
      <c r="I52" s="51"/>
      <c r="J52" s="51"/>
      <c r="K52" s="51"/>
      <c r="L52" s="51"/>
      <c r="M52" s="51"/>
      <c r="N52" s="51"/>
      <c r="O52" s="52"/>
      <c r="P52" s="52"/>
      <c r="Q52" s="51"/>
      <c r="R52" s="49"/>
      <c r="S52" s="49"/>
      <c r="T52" s="44">
        <f t="shared" si="3"/>
        <v>0</v>
      </c>
      <c r="U52" s="44" t="str">
        <f t="shared" si="2"/>
        <v>F</v>
      </c>
    </row>
    <row r="53" spans="1:21" x14ac:dyDescent="0.2">
      <c r="A53" s="65" t="str">
        <f>'C1'!I38</f>
        <v>39/2021</v>
      </c>
      <c r="B53" s="48" t="str">
        <f>'C1'!J38</f>
        <v>Kljajević Andrija</v>
      </c>
      <c r="C53" s="49"/>
      <c r="D53" s="50"/>
      <c r="E53" s="50"/>
      <c r="F53" s="49"/>
      <c r="G53" s="49"/>
      <c r="H53" s="49"/>
      <c r="I53" s="51"/>
      <c r="J53" s="51"/>
      <c r="K53" s="51"/>
      <c r="L53" s="51"/>
      <c r="M53" s="51"/>
      <c r="N53" s="51"/>
      <c r="O53" s="52">
        <v>31</v>
      </c>
      <c r="P53" s="52"/>
      <c r="Q53" s="51"/>
      <c r="R53" s="49">
        <v>29</v>
      </c>
      <c r="S53" s="49"/>
      <c r="T53" s="44">
        <f t="shared" si="3"/>
        <v>60</v>
      </c>
      <c r="U53" s="44" t="str">
        <f t="shared" si="2"/>
        <v>D</v>
      </c>
    </row>
    <row r="54" spans="1:21" x14ac:dyDescent="0.2">
      <c r="A54" s="65" t="str">
        <f>'C1'!I39</f>
        <v>40/2021</v>
      </c>
      <c r="B54" s="48" t="str">
        <f>'C1'!J39</f>
        <v>Ružić Danilo</v>
      </c>
      <c r="C54" s="49"/>
      <c r="D54" s="50"/>
      <c r="E54" s="50"/>
      <c r="F54" s="49"/>
      <c r="G54" s="49"/>
      <c r="H54" s="49"/>
      <c r="I54" s="51"/>
      <c r="J54" s="51"/>
      <c r="K54" s="51"/>
      <c r="L54" s="51"/>
      <c r="M54" s="51"/>
      <c r="N54" s="51"/>
      <c r="O54" s="52"/>
      <c r="P54" s="52"/>
      <c r="Q54" s="51"/>
      <c r="R54" s="49"/>
      <c r="S54" s="49"/>
      <c r="T54" s="44">
        <f t="shared" si="3"/>
        <v>0</v>
      </c>
      <c r="U54" s="44" t="str">
        <f t="shared" si="2"/>
        <v>F</v>
      </c>
    </row>
    <row r="55" spans="1:21" x14ac:dyDescent="0.2">
      <c r="A55" s="65" t="str">
        <f>'C1'!I40</f>
        <v>41/2021</v>
      </c>
      <c r="B55" s="48" t="str">
        <f>'C1'!J40</f>
        <v>Radović Matija</v>
      </c>
      <c r="C55" s="49"/>
      <c r="D55" s="50"/>
      <c r="E55" s="50"/>
      <c r="F55" s="49"/>
      <c r="G55" s="49"/>
      <c r="H55" s="49"/>
      <c r="I55" s="51"/>
      <c r="J55" s="51"/>
      <c r="K55" s="51"/>
      <c r="L55" s="51"/>
      <c r="M55" s="51"/>
      <c r="N55" s="51"/>
      <c r="O55" s="52">
        <v>20</v>
      </c>
      <c r="P55" s="52"/>
      <c r="Q55" s="51"/>
      <c r="R55" s="49">
        <v>30</v>
      </c>
      <c r="S55" s="49"/>
      <c r="T55" s="44">
        <f t="shared" si="3"/>
        <v>50</v>
      </c>
      <c r="U55" s="44" t="str">
        <f t="shared" si="2"/>
        <v>E</v>
      </c>
    </row>
    <row r="56" spans="1:21" x14ac:dyDescent="0.2">
      <c r="A56" s="65" t="str">
        <f>'C1'!I41</f>
        <v>42/2021</v>
      </c>
      <c r="B56" s="48" t="str">
        <f>'C1'!J41</f>
        <v>Rakočević Miloš</v>
      </c>
      <c r="C56" s="49"/>
      <c r="D56" s="50"/>
      <c r="E56" s="50"/>
      <c r="F56" s="49"/>
      <c r="G56" s="49"/>
      <c r="H56" s="49"/>
      <c r="I56" s="51"/>
      <c r="J56" s="51"/>
      <c r="K56" s="51"/>
      <c r="L56" s="51"/>
      <c r="M56" s="51"/>
      <c r="N56" s="51"/>
      <c r="O56" s="52"/>
      <c r="P56" s="52"/>
      <c r="Q56" s="51"/>
      <c r="R56" s="49"/>
      <c r="S56" s="49"/>
      <c r="T56" s="44">
        <f t="shared" si="3"/>
        <v>0</v>
      </c>
      <c r="U56" s="44" t="str">
        <f t="shared" si="2"/>
        <v>F</v>
      </c>
    </row>
    <row r="57" spans="1:21" x14ac:dyDescent="0.2">
      <c r="A57" s="65" t="str">
        <f>'C1'!I42</f>
        <v>43/2021</v>
      </c>
      <c r="B57" s="48" t="str">
        <f>'C1'!J42</f>
        <v>Abazović Mirela</v>
      </c>
      <c r="C57" s="49"/>
      <c r="D57" s="50"/>
      <c r="E57" s="50"/>
      <c r="F57" s="49"/>
      <c r="G57" s="49"/>
      <c r="H57" s="49"/>
      <c r="I57" s="51"/>
      <c r="J57" s="51"/>
      <c r="K57" s="51"/>
      <c r="L57" s="51"/>
      <c r="M57" s="51"/>
      <c r="N57" s="51"/>
      <c r="O57" s="52">
        <v>6</v>
      </c>
      <c r="P57" s="52"/>
      <c r="Q57" s="51"/>
      <c r="R57" s="49"/>
      <c r="S57" s="49">
        <v>8</v>
      </c>
      <c r="T57" s="44">
        <f t="shared" si="3"/>
        <v>14</v>
      </c>
      <c r="U57" s="44" t="str">
        <f t="shared" si="2"/>
        <v>F</v>
      </c>
    </row>
    <row r="58" spans="1:21" x14ac:dyDescent="0.2">
      <c r="A58" s="65" t="str">
        <f>'C1'!I43</f>
        <v>44/2021</v>
      </c>
      <c r="B58" s="48" t="str">
        <f>'C1'!J43</f>
        <v>Abramović Andrija</v>
      </c>
      <c r="C58" s="49"/>
      <c r="D58" s="50"/>
      <c r="E58" s="50"/>
      <c r="F58" s="49"/>
      <c r="G58" s="49"/>
      <c r="H58" s="49"/>
      <c r="I58" s="51"/>
      <c r="J58" s="51"/>
      <c r="K58" s="51"/>
      <c r="L58" s="51"/>
      <c r="M58" s="51"/>
      <c r="N58" s="51"/>
      <c r="O58" s="52"/>
      <c r="P58" s="52"/>
      <c r="Q58" s="51"/>
      <c r="R58" s="49"/>
      <c r="S58" s="49"/>
      <c r="T58" s="44">
        <f t="shared" si="3"/>
        <v>0</v>
      </c>
      <c r="U58" s="44" t="str">
        <f t="shared" si="2"/>
        <v>F</v>
      </c>
    </row>
    <row r="59" spans="1:21" x14ac:dyDescent="0.2">
      <c r="A59" s="65" t="str">
        <f>'C1'!I44</f>
        <v>45/2021</v>
      </c>
      <c r="B59" s="48" t="str">
        <f>'C1'!J44</f>
        <v>Mašanović Marko</v>
      </c>
      <c r="C59" s="49"/>
      <c r="D59" s="50"/>
      <c r="E59" s="50"/>
      <c r="F59" s="49"/>
      <c r="G59" s="49"/>
      <c r="H59" s="49"/>
      <c r="I59" s="51"/>
      <c r="J59" s="51"/>
      <c r="K59" s="51"/>
      <c r="L59" s="51"/>
      <c r="M59" s="51"/>
      <c r="N59" s="51"/>
      <c r="O59" s="52">
        <v>40</v>
      </c>
      <c r="P59" s="52"/>
      <c r="Q59" s="51"/>
      <c r="R59" s="49"/>
      <c r="S59" s="49">
        <v>20</v>
      </c>
      <c r="T59" s="44">
        <f t="shared" si="3"/>
        <v>60</v>
      </c>
      <c r="U59" s="44" t="str">
        <f t="shared" si="2"/>
        <v>D</v>
      </c>
    </row>
    <row r="60" spans="1:21" x14ac:dyDescent="0.2">
      <c r="A60" s="65" t="str">
        <f>'C1'!I45</f>
        <v>46/2021</v>
      </c>
      <c r="B60" s="48" t="str">
        <f>'C1'!J45</f>
        <v>Zekić Dušan</v>
      </c>
      <c r="C60" s="49"/>
      <c r="D60" s="50"/>
      <c r="E60" s="50"/>
      <c r="F60" s="49"/>
      <c r="G60" s="49"/>
      <c r="H60" s="49"/>
      <c r="I60" s="51"/>
      <c r="J60" s="51"/>
      <c r="K60" s="51"/>
      <c r="L60" s="51"/>
      <c r="M60" s="51"/>
      <c r="N60" s="51"/>
      <c r="O60" s="52"/>
      <c r="P60" s="52"/>
      <c r="Q60" s="51"/>
      <c r="R60" s="49"/>
      <c r="S60" s="49"/>
      <c r="T60" s="44">
        <f t="shared" si="3"/>
        <v>0</v>
      </c>
      <c r="U60" s="44" t="str">
        <f t="shared" si="2"/>
        <v>F</v>
      </c>
    </row>
    <row r="61" spans="1:21" x14ac:dyDescent="0.2">
      <c r="A61" s="65" t="str">
        <f>'C1'!I46</f>
        <v>47/2021</v>
      </c>
      <c r="B61" s="48" t="str">
        <f>'C1'!J46</f>
        <v>Kurbardović Ansar</v>
      </c>
      <c r="C61" s="49"/>
      <c r="D61" s="50"/>
      <c r="E61" s="50"/>
      <c r="F61" s="49"/>
      <c r="G61" s="49"/>
      <c r="H61" s="49"/>
      <c r="I61" s="51"/>
      <c r="J61" s="51"/>
      <c r="K61" s="51"/>
      <c r="L61" s="51"/>
      <c r="M61" s="51"/>
      <c r="N61" s="51"/>
      <c r="O61" s="52">
        <v>25</v>
      </c>
      <c r="P61" s="52"/>
      <c r="Q61" s="51"/>
      <c r="R61" s="49">
        <v>30</v>
      </c>
      <c r="S61" s="49"/>
      <c r="T61" s="44">
        <f t="shared" si="3"/>
        <v>55</v>
      </c>
      <c r="U61" s="44" t="str">
        <f t="shared" si="2"/>
        <v>E</v>
      </c>
    </row>
    <row r="62" spans="1:21" x14ac:dyDescent="0.2">
      <c r="A62" s="65" t="str">
        <f>'C1'!I47</f>
        <v>48/2021</v>
      </c>
      <c r="B62" s="48" t="str">
        <f>'C1'!J47</f>
        <v>Šljivančanin Aleksa</v>
      </c>
      <c r="C62" s="49"/>
      <c r="D62" s="50"/>
      <c r="E62" s="50"/>
      <c r="F62" s="49"/>
      <c r="G62" s="49"/>
      <c r="H62" s="49"/>
      <c r="I62" s="51"/>
      <c r="J62" s="51"/>
      <c r="K62" s="51"/>
      <c r="L62" s="51"/>
      <c r="M62" s="51"/>
      <c r="N62" s="51"/>
      <c r="O62" s="52">
        <v>40</v>
      </c>
      <c r="P62" s="52"/>
      <c r="Q62" s="51"/>
      <c r="R62" s="49">
        <v>21</v>
      </c>
      <c r="S62" s="49">
        <v>40</v>
      </c>
      <c r="T62" s="44">
        <f t="shared" si="3"/>
        <v>80</v>
      </c>
      <c r="U62" s="44" t="str">
        <f t="shared" si="2"/>
        <v>B</v>
      </c>
    </row>
    <row r="63" spans="1:21" x14ac:dyDescent="0.2">
      <c r="A63" s="65" t="str">
        <f>'C1'!I48</f>
        <v>50/2021</v>
      </c>
      <c r="B63" s="48" t="str">
        <f>'C1'!J48</f>
        <v>Janes Benjamin</v>
      </c>
      <c r="C63" s="49"/>
      <c r="D63" s="50"/>
      <c r="E63" s="50"/>
      <c r="F63" s="49"/>
      <c r="G63" s="49"/>
      <c r="H63" s="49"/>
      <c r="I63" s="51"/>
      <c r="J63" s="51"/>
      <c r="K63" s="51"/>
      <c r="L63" s="51"/>
      <c r="M63" s="51"/>
      <c r="N63" s="51"/>
      <c r="O63" s="52"/>
      <c r="P63" s="52"/>
      <c r="Q63" s="51"/>
      <c r="R63" s="49"/>
      <c r="S63" s="49"/>
      <c r="T63" s="44">
        <f t="shared" si="3"/>
        <v>0</v>
      </c>
      <c r="U63" s="44" t="str">
        <f t="shared" si="2"/>
        <v>F</v>
      </c>
    </row>
    <row r="64" spans="1:21" x14ac:dyDescent="0.2">
      <c r="A64" s="65" t="str">
        <f>'C1'!I49</f>
        <v>51/2021</v>
      </c>
      <c r="B64" s="48" t="str">
        <f>'C1'!J49</f>
        <v>Bulatović Bogić</v>
      </c>
      <c r="C64" s="49"/>
      <c r="D64" s="50"/>
      <c r="E64" s="50"/>
      <c r="F64" s="49"/>
      <c r="G64" s="49"/>
      <c r="H64" s="49"/>
      <c r="I64" s="51"/>
      <c r="J64" s="51"/>
      <c r="K64" s="51"/>
      <c r="L64" s="51"/>
      <c r="M64" s="51"/>
      <c r="N64" s="51"/>
      <c r="O64" s="52">
        <v>5</v>
      </c>
      <c r="P64" s="52"/>
      <c r="Q64" s="51"/>
      <c r="R64" s="49">
        <v>33</v>
      </c>
      <c r="S64" s="49"/>
      <c r="T64" s="44">
        <f t="shared" si="3"/>
        <v>38</v>
      </c>
      <c r="U64" s="44" t="str">
        <f t="shared" si="2"/>
        <v>F</v>
      </c>
    </row>
    <row r="65" spans="1:21" x14ac:dyDescent="0.2">
      <c r="A65" s="65" t="str">
        <f>'C1'!I50</f>
        <v>52/2021</v>
      </c>
      <c r="B65" s="48" t="str">
        <f>'C1'!J50</f>
        <v>Kasalica Branislav</v>
      </c>
      <c r="C65" s="49"/>
      <c r="D65" s="50"/>
      <c r="E65" s="50"/>
      <c r="F65" s="49"/>
      <c r="G65" s="49"/>
      <c r="H65" s="49"/>
      <c r="I65" s="51"/>
      <c r="J65" s="51"/>
      <c r="K65" s="51"/>
      <c r="L65" s="51"/>
      <c r="M65" s="51"/>
      <c r="N65" s="51"/>
      <c r="O65" s="52">
        <v>0</v>
      </c>
      <c r="P65" s="52"/>
      <c r="Q65" s="51"/>
      <c r="R65" s="49">
        <v>21</v>
      </c>
      <c r="S65" s="49"/>
      <c r="T65" s="44">
        <f t="shared" si="3"/>
        <v>21</v>
      </c>
      <c r="U65" s="44" t="str">
        <f t="shared" si="2"/>
        <v>F</v>
      </c>
    </row>
    <row r="66" spans="1:21" x14ac:dyDescent="0.2">
      <c r="A66" s="65" t="str">
        <f>'C1'!I51</f>
        <v>53/2021</v>
      </c>
      <c r="B66" s="48" t="str">
        <f>'C1'!J51</f>
        <v>Obradović Ivana</v>
      </c>
      <c r="C66" s="49"/>
      <c r="D66" s="50"/>
      <c r="E66" s="50"/>
      <c r="F66" s="49"/>
      <c r="G66" s="49"/>
      <c r="H66" s="49"/>
      <c r="I66" s="51"/>
      <c r="J66" s="51"/>
      <c r="K66" s="51"/>
      <c r="L66" s="51"/>
      <c r="M66" s="51"/>
      <c r="N66" s="51"/>
      <c r="O66" s="52">
        <v>1</v>
      </c>
      <c r="P66" s="52"/>
      <c r="Q66" s="51"/>
      <c r="R66" s="49">
        <v>23</v>
      </c>
      <c r="S66" s="49"/>
      <c r="T66" s="44">
        <f t="shared" si="3"/>
        <v>24</v>
      </c>
      <c r="U66" s="44" t="str">
        <f t="shared" si="2"/>
        <v>F</v>
      </c>
    </row>
    <row r="67" spans="1:21" x14ac:dyDescent="0.2">
      <c r="A67" s="65" t="str">
        <f>'C1'!I52</f>
        <v>54/2021</v>
      </c>
      <c r="B67" s="48" t="str">
        <f>'C1'!J52</f>
        <v>Marvučić Bogdan</v>
      </c>
      <c r="C67" s="49"/>
      <c r="D67" s="50"/>
      <c r="E67" s="50"/>
      <c r="F67" s="49"/>
      <c r="G67" s="49"/>
      <c r="H67" s="49"/>
      <c r="I67" s="51"/>
      <c r="J67" s="51"/>
      <c r="K67" s="51"/>
      <c r="L67" s="51"/>
      <c r="M67" s="51"/>
      <c r="N67" s="51"/>
      <c r="O67" s="52"/>
      <c r="P67" s="52"/>
      <c r="Q67" s="51"/>
      <c r="R67" s="49"/>
      <c r="S67" s="49"/>
      <c r="T67" s="44">
        <f t="shared" si="3"/>
        <v>0</v>
      </c>
      <c r="U67" s="44" t="str">
        <f t="shared" si="2"/>
        <v>F</v>
      </c>
    </row>
    <row r="68" spans="1:21" x14ac:dyDescent="0.2">
      <c r="A68" s="65" t="str">
        <f>'C1'!I53</f>
        <v>55/2021</v>
      </c>
      <c r="B68" s="48" t="str">
        <f>'C1'!J53</f>
        <v>Perović Petar</v>
      </c>
      <c r="C68" s="49"/>
      <c r="D68" s="50"/>
      <c r="E68" s="50"/>
      <c r="F68" s="49"/>
      <c r="G68" s="49"/>
      <c r="H68" s="49"/>
      <c r="I68" s="51"/>
      <c r="J68" s="51"/>
      <c r="K68" s="51"/>
      <c r="L68" s="51"/>
      <c r="M68" s="51"/>
      <c r="N68" s="51"/>
      <c r="O68" s="52"/>
      <c r="P68" s="52"/>
      <c r="Q68" s="51"/>
      <c r="R68" s="49"/>
      <c r="S68" s="49"/>
      <c r="T68" s="44">
        <f t="shared" si="3"/>
        <v>0</v>
      </c>
      <c r="U68" s="44" t="str">
        <f t="shared" si="2"/>
        <v>F</v>
      </c>
    </row>
    <row r="69" spans="1:21" x14ac:dyDescent="0.2">
      <c r="A69" s="65" t="str">
        <f>'C1'!I54</f>
        <v>10/2020</v>
      </c>
      <c r="B69" s="48" t="str">
        <f>'C1'!J54</f>
        <v>Dajković Balša</v>
      </c>
      <c r="C69" s="49"/>
      <c r="D69" s="50"/>
      <c r="E69" s="50"/>
      <c r="F69" s="49"/>
      <c r="G69" s="49"/>
      <c r="H69" s="49"/>
      <c r="I69" s="51"/>
      <c r="J69" s="51"/>
      <c r="K69" s="51"/>
      <c r="L69" s="51"/>
      <c r="M69" s="51"/>
      <c r="N69" s="51"/>
      <c r="O69" s="52"/>
      <c r="P69" s="52"/>
      <c r="Q69" s="51"/>
      <c r="R69" s="49"/>
      <c r="S69" s="49"/>
      <c r="T69" s="44">
        <f t="shared" si="3"/>
        <v>0</v>
      </c>
      <c r="U69" s="44" t="str">
        <f t="shared" si="2"/>
        <v>F</v>
      </c>
    </row>
    <row r="70" spans="1:21" x14ac:dyDescent="0.2">
      <c r="A70" s="65" t="str">
        <f>'C1'!I55</f>
        <v>16/2020</v>
      </c>
      <c r="B70" s="48" t="str">
        <f>'C1'!J55</f>
        <v>Alković Mia</v>
      </c>
      <c r="C70" s="49"/>
      <c r="D70" s="50"/>
      <c r="E70" s="50"/>
      <c r="F70" s="49"/>
      <c r="G70" s="49"/>
      <c r="H70" s="49"/>
      <c r="I70" s="51"/>
      <c r="J70" s="51"/>
      <c r="K70" s="51"/>
      <c r="L70" s="51"/>
      <c r="M70" s="51"/>
      <c r="N70" s="51"/>
      <c r="O70" s="52">
        <v>5</v>
      </c>
      <c r="P70" s="52"/>
      <c r="Q70" s="51"/>
      <c r="R70" s="49">
        <v>19</v>
      </c>
      <c r="S70" s="49">
        <v>24</v>
      </c>
      <c r="T70" s="44">
        <f t="shared" si="3"/>
        <v>29</v>
      </c>
      <c r="U70" s="44" t="str">
        <f t="shared" si="2"/>
        <v>F</v>
      </c>
    </row>
    <row r="71" spans="1:21" x14ac:dyDescent="0.2">
      <c r="A71" s="65" t="str">
        <f>'C1'!I56</f>
        <v>47/2020</v>
      </c>
      <c r="B71" s="48" t="str">
        <f>'C1'!J56</f>
        <v>Pehar Dragan</v>
      </c>
      <c r="C71" s="49"/>
      <c r="D71" s="50"/>
      <c r="E71" s="50"/>
      <c r="F71" s="49"/>
      <c r="G71" s="49"/>
      <c r="H71" s="49"/>
      <c r="I71" s="51"/>
      <c r="J71" s="51"/>
      <c r="K71" s="51"/>
      <c r="L71" s="51"/>
      <c r="M71" s="51"/>
      <c r="N71" s="51"/>
      <c r="O71" s="52"/>
      <c r="P71" s="52"/>
      <c r="Q71" s="51"/>
      <c r="R71" s="49"/>
      <c r="S71" s="49"/>
      <c r="T71" s="44">
        <f t="shared" si="3"/>
        <v>0</v>
      </c>
      <c r="U71" s="44" t="str">
        <f t="shared" si="2"/>
        <v>F</v>
      </c>
    </row>
    <row r="72" spans="1:21" x14ac:dyDescent="0.2">
      <c r="A72" s="65" t="str">
        <f>'C1'!I57</f>
        <v>17/2019</v>
      </c>
      <c r="B72" s="48" t="str">
        <f>'C1'!J57</f>
        <v>Vukčević Danilo</v>
      </c>
      <c r="C72" s="49"/>
      <c r="D72" s="50"/>
      <c r="E72" s="50"/>
      <c r="F72" s="49"/>
      <c r="G72" s="49"/>
      <c r="H72" s="49"/>
      <c r="I72" s="51"/>
      <c r="J72" s="51"/>
      <c r="K72" s="51"/>
      <c r="L72" s="51"/>
      <c r="M72" s="51"/>
      <c r="N72" s="51"/>
      <c r="O72" s="52">
        <v>21</v>
      </c>
      <c r="P72" s="52"/>
      <c r="Q72" s="51"/>
      <c r="R72" s="49">
        <v>29</v>
      </c>
      <c r="S72" s="53"/>
      <c r="T72" s="44">
        <f t="shared" ref="T72:T76" si="4">SUM(D72:E72,O72,P72,MAX(R72,S72))</f>
        <v>50</v>
      </c>
      <c r="U72" s="44" t="str">
        <f t="shared" ref="U72:U76" si="5">IF(T72&gt;89,"A",IF(T72&gt;79,"B",IF(T72&gt;69,"C",IF(T72&gt;59,"D",IF(T72&gt;49,"E","F")))))</f>
        <v>E</v>
      </c>
    </row>
    <row r="73" spans="1:21" x14ac:dyDescent="0.2">
      <c r="A73" s="65" t="str">
        <f>'C1'!I58</f>
        <v>46/2019</v>
      </c>
      <c r="B73" s="48" t="str">
        <f>'C1'!J58</f>
        <v>Mijailović Mia</v>
      </c>
      <c r="C73" s="49"/>
      <c r="D73" s="50"/>
      <c r="E73" s="50"/>
      <c r="F73" s="49"/>
      <c r="G73" s="49"/>
      <c r="H73" s="49"/>
      <c r="I73" s="51"/>
      <c r="J73" s="51"/>
      <c r="K73" s="51"/>
      <c r="L73" s="51"/>
      <c r="M73" s="51"/>
      <c r="N73" s="51"/>
      <c r="O73" s="52"/>
      <c r="P73" s="52"/>
      <c r="Q73" s="51"/>
      <c r="R73" s="49"/>
      <c r="S73" s="53"/>
      <c r="T73" s="44">
        <f t="shared" si="4"/>
        <v>0</v>
      </c>
      <c r="U73" s="44" t="str">
        <f t="shared" si="5"/>
        <v>F</v>
      </c>
    </row>
    <row r="74" spans="1:21" x14ac:dyDescent="0.2">
      <c r="A74" s="65" t="str">
        <f>'C1'!I59</f>
        <v>32/2018</v>
      </c>
      <c r="B74" s="48" t="str">
        <f>'C1'!J59</f>
        <v>Pejović Vasilisa</v>
      </c>
      <c r="C74" s="49"/>
      <c r="D74" s="50"/>
      <c r="E74" s="50"/>
      <c r="F74" s="49"/>
      <c r="G74" s="49"/>
      <c r="H74" s="49"/>
      <c r="I74" s="51"/>
      <c r="J74" s="51"/>
      <c r="K74" s="51"/>
      <c r="L74" s="51"/>
      <c r="M74" s="51"/>
      <c r="N74" s="51"/>
      <c r="O74" s="52"/>
      <c r="P74" s="52"/>
      <c r="Q74" s="51"/>
      <c r="R74" s="49"/>
      <c r="S74" s="53"/>
      <c r="T74" s="44">
        <f t="shared" si="4"/>
        <v>0</v>
      </c>
      <c r="U74" s="44" t="str">
        <f t="shared" si="5"/>
        <v>F</v>
      </c>
    </row>
    <row r="75" spans="1:21" x14ac:dyDescent="0.2">
      <c r="A75" s="65" t="str">
        <f>'C1'!I60</f>
        <v>34/2018</v>
      </c>
      <c r="B75" s="48" t="str">
        <f>'C1'!J60</f>
        <v>Radulović Ana</v>
      </c>
      <c r="C75" s="49"/>
      <c r="D75" s="50"/>
      <c r="E75" s="50"/>
      <c r="F75" s="49"/>
      <c r="G75" s="49"/>
      <c r="H75" s="49"/>
      <c r="I75" s="51"/>
      <c r="J75" s="51"/>
      <c r="K75" s="51"/>
      <c r="L75" s="51"/>
      <c r="M75" s="51"/>
      <c r="N75" s="51"/>
      <c r="O75" s="52"/>
      <c r="P75" s="52"/>
      <c r="Q75" s="51"/>
      <c r="R75" s="49"/>
      <c r="S75" s="53"/>
      <c r="T75" s="44">
        <f t="shared" si="4"/>
        <v>0</v>
      </c>
      <c r="U75" s="44" t="str">
        <f t="shared" si="5"/>
        <v>F</v>
      </c>
    </row>
    <row r="76" spans="1:21" x14ac:dyDescent="0.2">
      <c r="A76" s="65" t="str">
        <f>'C1'!I61</f>
        <v>28/2017</v>
      </c>
      <c r="B76" s="48" t="str">
        <f>'C1'!J61</f>
        <v>Vujović Slobodan</v>
      </c>
      <c r="C76" s="49"/>
      <c r="D76" s="49"/>
      <c r="E76" s="49"/>
      <c r="F76" s="49"/>
      <c r="G76" s="49"/>
      <c r="H76" s="49"/>
      <c r="I76" s="51"/>
      <c r="J76" s="51"/>
      <c r="K76" s="51"/>
      <c r="L76" s="51"/>
      <c r="M76" s="51"/>
      <c r="N76" s="51"/>
      <c r="O76" s="52">
        <v>1</v>
      </c>
      <c r="P76" s="52"/>
      <c r="Q76" s="51"/>
      <c r="R76" s="49"/>
      <c r="S76" s="53">
        <v>9</v>
      </c>
      <c r="T76" s="44">
        <f t="shared" si="4"/>
        <v>10</v>
      </c>
      <c r="U76" s="44" t="str">
        <f t="shared" si="5"/>
        <v>F</v>
      </c>
    </row>
    <row r="77" spans="1:21" x14ac:dyDescent="0.2">
      <c r="D77" s="39"/>
      <c r="E77" s="39"/>
      <c r="F77" s="39"/>
      <c r="G77" s="39"/>
      <c r="H77" s="39"/>
    </row>
    <row r="78" spans="1:21" ht="15.75" x14ac:dyDescent="0.25">
      <c r="D78" s="39"/>
      <c r="E78" s="39"/>
      <c r="F78" s="39"/>
      <c r="G78" s="39"/>
      <c r="H78" s="39"/>
      <c r="P78" s="56" t="s">
        <v>22</v>
      </c>
    </row>
    <row r="79" spans="1:21" ht="18.75" x14ac:dyDescent="0.2">
      <c r="A79" s="83" t="s">
        <v>0</v>
      </c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4"/>
      <c r="T79" s="84"/>
      <c r="U79" s="84"/>
    </row>
    <row r="80" spans="1:21" x14ac:dyDescent="0.2">
      <c r="A80" s="85" t="s">
        <v>53</v>
      </c>
      <c r="B80" s="86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8"/>
      <c r="O80" s="89" t="s">
        <v>24</v>
      </c>
      <c r="P80" s="90"/>
      <c r="Q80" s="90"/>
      <c r="R80" s="91"/>
      <c r="S80" s="91"/>
      <c r="T80" s="91"/>
      <c r="U80" s="92"/>
    </row>
    <row r="81" spans="1:21" ht="21" customHeight="1" x14ac:dyDescent="0.2">
      <c r="A81" s="93" t="s">
        <v>2</v>
      </c>
      <c r="B81" s="93"/>
      <c r="C81" s="93"/>
      <c r="D81" s="94" t="s">
        <v>3</v>
      </c>
      <c r="E81" s="94"/>
      <c r="F81" s="94"/>
      <c r="G81" s="94"/>
      <c r="H81" s="95" t="s">
        <v>56</v>
      </c>
      <c r="I81" s="95"/>
      <c r="J81" s="95"/>
      <c r="K81" s="95"/>
      <c r="L81" s="95"/>
      <c r="M81" s="95"/>
      <c r="N81" s="95"/>
      <c r="O81" s="95"/>
      <c r="P81" s="95"/>
      <c r="Q81" s="96" t="s">
        <v>150</v>
      </c>
      <c r="R81" s="96"/>
      <c r="S81" s="96"/>
      <c r="T81" s="96"/>
      <c r="U81" s="96"/>
    </row>
    <row r="82" spans="1:21" ht="6.75" customHeight="1" x14ac:dyDescent="0.2">
      <c r="D82" s="39"/>
      <c r="E82" s="39"/>
      <c r="F82" s="39"/>
      <c r="G82" s="39"/>
      <c r="H82" s="39"/>
    </row>
    <row r="83" spans="1:21" ht="21" customHeight="1" x14ac:dyDescent="0.2">
      <c r="A83" s="97" t="s">
        <v>4</v>
      </c>
      <c r="B83" s="100" t="s">
        <v>5</v>
      </c>
      <c r="C83" s="103" t="s">
        <v>6</v>
      </c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4" t="s">
        <v>7</v>
      </c>
      <c r="U83" s="106" t="s">
        <v>8</v>
      </c>
    </row>
    <row r="84" spans="1:21" ht="21" customHeight="1" x14ac:dyDescent="0.2">
      <c r="A84" s="98"/>
      <c r="B84" s="101"/>
      <c r="C84" s="40"/>
      <c r="D84" s="108" t="s">
        <v>9</v>
      </c>
      <c r="E84" s="108"/>
      <c r="F84" s="108"/>
      <c r="G84" s="108"/>
      <c r="H84" s="108"/>
      <c r="I84" s="108" t="s">
        <v>10</v>
      </c>
      <c r="J84" s="108"/>
      <c r="K84" s="108"/>
      <c r="L84" s="108" t="s">
        <v>11</v>
      </c>
      <c r="M84" s="108"/>
      <c r="N84" s="108"/>
      <c r="O84" s="108" t="s">
        <v>12</v>
      </c>
      <c r="P84" s="108"/>
      <c r="Q84" s="108"/>
      <c r="R84" s="108" t="s">
        <v>13</v>
      </c>
      <c r="S84" s="108"/>
      <c r="T84" s="104"/>
      <c r="U84" s="106"/>
    </row>
    <row r="85" spans="1:21" ht="21" customHeight="1" thickBot="1" x14ac:dyDescent="0.25">
      <c r="A85" s="99"/>
      <c r="B85" s="102"/>
      <c r="C85" s="41" t="s">
        <v>14</v>
      </c>
      <c r="D85" s="42" t="s">
        <v>15</v>
      </c>
      <c r="E85" s="42" t="s">
        <v>16</v>
      </c>
      <c r="F85" s="42" t="s">
        <v>17</v>
      </c>
      <c r="G85" s="42" t="s">
        <v>18</v>
      </c>
      <c r="H85" s="42" t="s">
        <v>19</v>
      </c>
      <c r="I85" s="42" t="s">
        <v>15</v>
      </c>
      <c r="J85" s="42" t="s">
        <v>16</v>
      </c>
      <c r="K85" s="42" t="s">
        <v>17</v>
      </c>
      <c r="L85" s="42" t="s">
        <v>15</v>
      </c>
      <c r="M85" s="42" t="s">
        <v>16</v>
      </c>
      <c r="N85" s="42" t="s">
        <v>17</v>
      </c>
      <c r="O85" s="42" t="s">
        <v>15</v>
      </c>
      <c r="P85" s="42" t="s">
        <v>16</v>
      </c>
      <c r="Q85" s="42" t="s">
        <v>17</v>
      </c>
      <c r="R85" s="42" t="s">
        <v>20</v>
      </c>
      <c r="S85" s="42" t="s">
        <v>21</v>
      </c>
      <c r="T85" s="105"/>
      <c r="U85" s="107"/>
    </row>
    <row r="86" spans="1:21" ht="13.5" thickTop="1" x14ac:dyDescent="0.2">
      <c r="A86" s="65" t="str">
        <f>'C1'!I62</f>
        <v>36/2017</v>
      </c>
      <c r="B86" s="48" t="str">
        <f>'C1'!J62</f>
        <v>Kalač Almin</v>
      </c>
      <c r="C86" s="44"/>
      <c r="D86" s="45"/>
      <c r="E86" s="45"/>
      <c r="F86" s="44"/>
      <c r="G86" s="44"/>
      <c r="H86" s="44"/>
      <c r="I86" s="46"/>
      <c r="J86" s="46"/>
      <c r="K86" s="46"/>
      <c r="L86" s="46"/>
      <c r="M86" s="46"/>
      <c r="N86" s="46"/>
      <c r="O86" s="46"/>
      <c r="P86" s="47"/>
      <c r="Q86" s="46"/>
      <c r="R86" s="44"/>
      <c r="S86" s="44"/>
      <c r="T86" s="44">
        <f>SUM(D86:E86,O86,P86,MAX(R86,S86))</f>
        <v>0</v>
      </c>
      <c r="U86" s="44" t="str">
        <f>IF(T86&gt;89,"A",IF(T86&gt;79,"B",IF(T86&gt;69,"C",IF(T86&gt;59,"D",IF(T86&gt;49,"E","F")))))</f>
        <v>F</v>
      </c>
    </row>
    <row r="87" spans="1:21" x14ac:dyDescent="0.2">
      <c r="A87" s="65" t="str">
        <f>'C1'!I63</f>
        <v>48/2014</v>
      </c>
      <c r="B87" s="48" t="str">
        <f>'C1'!J63</f>
        <v>Praščević Ivana</v>
      </c>
      <c r="C87" s="49"/>
      <c r="D87" s="50"/>
      <c r="E87" s="50"/>
      <c r="F87" s="49"/>
      <c r="G87" s="49"/>
      <c r="H87" s="49"/>
      <c r="I87" s="51"/>
      <c r="J87" s="51"/>
      <c r="K87" s="51"/>
      <c r="L87" s="51"/>
      <c r="M87" s="51"/>
      <c r="N87" s="51"/>
      <c r="O87" s="52"/>
      <c r="P87" s="52"/>
      <c r="Q87" s="51"/>
      <c r="R87" s="49"/>
      <c r="S87" s="49"/>
      <c r="T87" s="44">
        <f>SUM(D87:E87,O87,P87,MAX(R87,S87))</f>
        <v>0</v>
      </c>
      <c r="U87" s="44" t="str">
        <f>IF(T87&gt;89,"A",IF(T87&gt;79,"B",IF(T87&gt;69,"C",IF(T87&gt;59,"D",IF(T87&gt;49,"E","F")))))</f>
        <v>F</v>
      </c>
    </row>
    <row r="88" spans="1:21" x14ac:dyDescent="0.2">
      <c r="A88" s="65"/>
      <c r="B88" s="48"/>
      <c r="C88" s="49"/>
      <c r="D88" s="50"/>
      <c r="E88" s="50"/>
      <c r="F88" s="49"/>
      <c r="G88" s="49"/>
      <c r="H88" s="49"/>
      <c r="I88" s="51"/>
      <c r="J88" s="51"/>
      <c r="K88" s="51"/>
      <c r="L88" s="51"/>
      <c r="M88" s="51"/>
      <c r="N88" s="51"/>
      <c r="O88" s="52"/>
      <c r="P88" s="52"/>
      <c r="Q88" s="51"/>
      <c r="R88" s="49"/>
      <c r="S88" s="49"/>
      <c r="T88" s="44"/>
      <c r="U88" s="44"/>
    </row>
    <row r="89" spans="1:21" x14ac:dyDescent="0.2">
      <c r="A89" s="65"/>
      <c r="B89" s="48"/>
      <c r="C89" s="49"/>
      <c r="D89" s="50"/>
      <c r="E89" s="50"/>
      <c r="F89" s="49"/>
      <c r="G89" s="49"/>
      <c r="H89" s="49"/>
      <c r="I89" s="51"/>
      <c r="J89" s="51"/>
      <c r="K89" s="51"/>
      <c r="L89" s="51"/>
      <c r="M89" s="51"/>
      <c r="N89" s="51"/>
      <c r="O89" s="52"/>
      <c r="P89" s="52"/>
      <c r="Q89" s="51"/>
      <c r="R89" s="49"/>
      <c r="S89" s="49"/>
      <c r="T89" s="44"/>
      <c r="U89" s="44"/>
    </row>
    <row r="90" spans="1:21" x14ac:dyDescent="0.2">
      <c r="A90" s="65"/>
      <c r="B90" s="48"/>
      <c r="C90" s="49"/>
      <c r="D90" s="50"/>
      <c r="E90" s="50"/>
      <c r="F90" s="49"/>
      <c r="G90" s="49"/>
      <c r="H90" s="49"/>
      <c r="I90" s="51"/>
      <c r="J90" s="51"/>
      <c r="K90" s="51"/>
      <c r="L90" s="51"/>
      <c r="M90" s="51"/>
      <c r="N90" s="51"/>
      <c r="O90" s="52"/>
      <c r="P90" s="52"/>
      <c r="Q90" s="51"/>
      <c r="R90" s="49"/>
      <c r="S90" s="49"/>
      <c r="T90" s="44"/>
      <c r="U90" s="44"/>
    </row>
    <row r="91" spans="1:21" x14ac:dyDescent="0.2">
      <c r="A91" s="65"/>
      <c r="B91" s="48"/>
      <c r="C91" s="49"/>
      <c r="D91" s="50"/>
      <c r="E91" s="50"/>
      <c r="F91" s="49"/>
      <c r="G91" s="49"/>
      <c r="H91" s="49"/>
      <c r="I91" s="51"/>
      <c r="J91" s="51"/>
      <c r="K91" s="51"/>
      <c r="L91" s="51"/>
      <c r="M91" s="51"/>
      <c r="N91" s="51"/>
      <c r="O91" s="52"/>
      <c r="P91" s="52"/>
      <c r="Q91" s="51"/>
      <c r="R91" s="49"/>
      <c r="S91" s="49"/>
      <c r="T91" s="44"/>
      <c r="U91" s="44"/>
    </row>
    <row r="92" spans="1:21" x14ac:dyDescent="0.2">
      <c r="A92" s="65"/>
      <c r="B92" s="48"/>
      <c r="C92" s="49"/>
      <c r="D92" s="50"/>
      <c r="E92" s="50"/>
      <c r="F92" s="49"/>
      <c r="G92" s="49"/>
      <c r="H92" s="49"/>
      <c r="I92" s="51"/>
      <c r="J92" s="51"/>
      <c r="K92" s="51"/>
      <c r="L92" s="51"/>
      <c r="M92" s="51"/>
      <c r="N92" s="51"/>
      <c r="O92" s="52"/>
      <c r="P92" s="52"/>
      <c r="Q92" s="51"/>
      <c r="R92" s="49"/>
      <c r="S92" s="49"/>
      <c r="T92" s="44"/>
      <c r="U92" s="44"/>
    </row>
    <row r="93" spans="1:21" x14ac:dyDescent="0.2">
      <c r="A93" s="65"/>
      <c r="B93" s="48"/>
      <c r="C93" s="49"/>
      <c r="D93" s="50"/>
      <c r="E93" s="50"/>
      <c r="F93" s="49"/>
      <c r="G93" s="49"/>
      <c r="H93" s="49"/>
      <c r="I93" s="51"/>
      <c r="J93" s="51"/>
      <c r="K93" s="51"/>
      <c r="L93" s="51"/>
      <c r="M93" s="51"/>
      <c r="N93" s="51"/>
      <c r="O93" s="52"/>
      <c r="P93" s="52"/>
      <c r="Q93" s="51"/>
      <c r="R93" s="49"/>
      <c r="S93" s="49"/>
      <c r="T93" s="44"/>
      <c r="U93" s="44"/>
    </row>
    <row r="94" spans="1:21" x14ac:dyDescent="0.2">
      <c r="A94" s="65"/>
      <c r="B94" s="48"/>
      <c r="C94" s="49"/>
      <c r="D94" s="50"/>
      <c r="E94" s="50"/>
      <c r="F94" s="49"/>
      <c r="G94" s="49"/>
      <c r="H94" s="49"/>
      <c r="I94" s="51"/>
      <c r="J94" s="51"/>
      <c r="K94" s="51"/>
      <c r="L94" s="51"/>
      <c r="M94" s="51"/>
      <c r="N94" s="51"/>
      <c r="O94" s="52"/>
      <c r="P94" s="52"/>
      <c r="Q94" s="51"/>
      <c r="R94" s="49"/>
      <c r="S94" s="49"/>
      <c r="T94" s="44"/>
      <c r="U94" s="44"/>
    </row>
    <row r="95" spans="1:21" x14ac:dyDescent="0.2">
      <c r="A95" s="65"/>
      <c r="B95" s="48"/>
      <c r="C95" s="49"/>
      <c r="D95" s="50"/>
      <c r="E95" s="50"/>
      <c r="F95" s="49"/>
      <c r="G95" s="49"/>
      <c r="H95" s="49"/>
      <c r="I95" s="51"/>
      <c r="J95" s="51"/>
      <c r="K95" s="51"/>
      <c r="L95" s="51"/>
      <c r="M95" s="51"/>
      <c r="N95" s="51"/>
      <c r="O95" s="52"/>
      <c r="P95" s="52"/>
      <c r="Q95" s="51"/>
      <c r="R95" s="49"/>
      <c r="S95" s="49"/>
      <c r="T95" s="44"/>
      <c r="U95" s="44"/>
    </row>
    <row r="96" spans="1:21" x14ac:dyDescent="0.2">
      <c r="A96" s="65"/>
      <c r="B96" s="48"/>
      <c r="C96" s="49"/>
      <c r="D96" s="50"/>
      <c r="E96" s="50"/>
      <c r="F96" s="49"/>
      <c r="G96" s="49"/>
      <c r="H96" s="49"/>
      <c r="I96" s="51"/>
      <c r="J96" s="51"/>
      <c r="K96" s="51"/>
      <c r="L96" s="51"/>
      <c r="M96" s="51"/>
      <c r="N96" s="51"/>
      <c r="O96" s="52"/>
      <c r="P96" s="52"/>
      <c r="Q96" s="51"/>
      <c r="R96" s="49"/>
      <c r="S96" s="49"/>
      <c r="T96" s="44"/>
      <c r="U96" s="44"/>
    </row>
    <row r="97" spans="1:21" x14ac:dyDescent="0.2">
      <c r="A97" s="65"/>
      <c r="B97" s="48"/>
      <c r="C97" s="49"/>
      <c r="D97" s="50"/>
      <c r="E97" s="50"/>
      <c r="F97" s="49"/>
      <c r="G97" s="49"/>
      <c r="H97" s="49"/>
      <c r="I97" s="51"/>
      <c r="J97" s="51"/>
      <c r="K97" s="51"/>
      <c r="L97" s="51"/>
      <c r="M97" s="51"/>
      <c r="N97" s="51"/>
      <c r="O97" s="52"/>
      <c r="P97" s="52"/>
      <c r="Q97" s="51"/>
      <c r="R97" s="49"/>
      <c r="S97" s="49"/>
      <c r="T97" s="44"/>
      <c r="U97" s="44"/>
    </row>
    <row r="98" spans="1:21" x14ac:dyDescent="0.2">
      <c r="A98" s="65"/>
      <c r="B98" s="48"/>
      <c r="C98" s="49"/>
      <c r="D98" s="50"/>
      <c r="E98" s="50"/>
      <c r="F98" s="49"/>
      <c r="G98" s="49"/>
      <c r="H98" s="49"/>
      <c r="I98" s="51"/>
      <c r="J98" s="51"/>
      <c r="K98" s="51"/>
      <c r="L98" s="51"/>
      <c r="M98" s="51"/>
      <c r="N98" s="51"/>
      <c r="O98" s="52"/>
      <c r="P98" s="52"/>
      <c r="Q98" s="51"/>
      <c r="R98" s="49"/>
      <c r="S98" s="49"/>
      <c r="T98" s="44"/>
      <c r="U98" s="44"/>
    </row>
    <row r="99" spans="1:21" x14ac:dyDescent="0.2">
      <c r="A99" s="65"/>
      <c r="B99" s="48"/>
      <c r="C99" s="49"/>
      <c r="D99" s="50"/>
      <c r="E99" s="50"/>
      <c r="F99" s="49"/>
      <c r="G99" s="49"/>
      <c r="H99" s="49"/>
      <c r="I99" s="51"/>
      <c r="J99" s="51"/>
      <c r="K99" s="51"/>
      <c r="L99" s="51"/>
      <c r="M99" s="51"/>
      <c r="N99" s="51"/>
      <c r="O99" s="52"/>
      <c r="P99" s="52"/>
      <c r="Q99" s="51"/>
      <c r="R99" s="49"/>
      <c r="S99" s="49"/>
      <c r="T99" s="44"/>
      <c r="U99" s="44"/>
    </row>
    <row r="100" spans="1:21" x14ac:dyDescent="0.2">
      <c r="A100" s="65"/>
      <c r="B100" s="48"/>
      <c r="C100" s="49"/>
      <c r="D100" s="50"/>
      <c r="E100" s="50"/>
      <c r="F100" s="49"/>
      <c r="G100" s="49"/>
      <c r="H100" s="49"/>
      <c r="I100" s="51"/>
      <c r="J100" s="51"/>
      <c r="K100" s="51"/>
      <c r="L100" s="51"/>
      <c r="M100" s="51"/>
      <c r="N100" s="51"/>
      <c r="O100" s="52"/>
      <c r="P100" s="52"/>
      <c r="Q100" s="51"/>
      <c r="R100" s="49"/>
      <c r="S100" s="49"/>
      <c r="T100" s="44"/>
      <c r="U100" s="44"/>
    </row>
    <row r="101" spans="1:21" x14ac:dyDescent="0.2">
      <c r="A101" s="65"/>
      <c r="B101" s="48"/>
      <c r="C101" s="49"/>
      <c r="D101" s="50"/>
      <c r="E101" s="50"/>
      <c r="F101" s="49"/>
      <c r="G101" s="49"/>
      <c r="H101" s="49"/>
      <c r="I101" s="51"/>
      <c r="J101" s="51"/>
      <c r="K101" s="51"/>
      <c r="L101" s="51"/>
      <c r="M101" s="51"/>
      <c r="N101" s="51"/>
      <c r="O101" s="52"/>
      <c r="P101" s="52"/>
      <c r="Q101" s="51"/>
      <c r="R101" s="49"/>
      <c r="S101" s="49"/>
      <c r="T101" s="44"/>
      <c r="U101" s="44"/>
    </row>
    <row r="102" spans="1:21" x14ac:dyDescent="0.2">
      <c r="A102" s="65"/>
      <c r="B102" s="48"/>
      <c r="C102" s="49"/>
      <c r="D102" s="50"/>
      <c r="E102" s="50"/>
      <c r="F102" s="49"/>
      <c r="G102" s="49"/>
      <c r="H102" s="49"/>
      <c r="I102" s="51"/>
      <c r="J102" s="51"/>
      <c r="K102" s="51"/>
      <c r="L102" s="51"/>
      <c r="M102" s="51"/>
      <c r="N102" s="51"/>
      <c r="O102" s="52"/>
      <c r="P102" s="52"/>
      <c r="Q102" s="51"/>
      <c r="R102" s="49"/>
      <c r="S102" s="49"/>
      <c r="T102" s="44"/>
      <c r="U102" s="44"/>
    </row>
    <row r="103" spans="1:21" x14ac:dyDescent="0.2">
      <c r="A103" s="65"/>
      <c r="B103" s="48"/>
      <c r="C103" s="49"/>
      <c r="D103" s="50"/>
      <c r="E103" s="50"/>
      <c r="F103" s="49"/>
      <c r="G103" s="49"/>
      <c r="H103" s="49"/>
      <c r="I103" s="51"/>
      <c r="J103" s="51"/>
      <c r="K103" s="51"/>
      <c r="L103" s="51"/>
      <c r="M103" s="51"/>
      <c r="N103" s="51"/>
      <c r="O103" s="52"/>
      <c r="P103" s="52"/>
      <c r="Q103" s="51"/>
      <c r="R103" s="49"/>
      <c r="S103" s="49"/>
      <c r="T103" s="44"/>
      <c r="U103" s="44"/>
    </row>
    <row r="104" spans="1:21" x14ac:dyDescent="0.2">
      <c r="A104" s="65"/>
      <c r="B104" s="48"/>
      <c r="C104" s="49"/>
      <c r="D104" s="50"/>
      <c r="E104" s="50"/>
      <c r="F104" s="49"/>
      <c r="G104" s="49"/>
      <c r="H104" s="49"/>
      <c r="I104" s="51"/>
      <c r="J104" s="51"/>
      <c r="K104" s="51"/>
      <c r="L104" s="51"/>
      <c r="M104" s="51"/>
      <c r="N104" s="51"/>
      <c r="O104" s="52"/>
      <c r="P104" s="52"/>
      <c r="Q104" s="51"/>
      <c r="R104" s="49"/>
      <c r="S104" s="49"/>
      <c r="T104" s="44"/>
      <c r="U104" s="44"/>
    </row>
    <row r="105" spans="1:21" x14ac:dyDescent="0.2">
      <c r="A105" s="65"/>
      <c r="B105" s="48"/>
      <c r="C105" s="49"/>
      <c r="D105" s="50"/>
      <c r="E105" s="50"/>
      <c r="F105" s="49"/>
      <c r="G105" s="49"/>
      <c r="H105" s="49"/>
      <c r="I105" s="51"/>
      <c r="J105" s="51"/>
      <c r="K105" s="51"/>
      <c r="L105" s="51"/>
      <c r="M105" s="51"/>
      <c r="N105" s="51"/>
      <c r="O105" s="52"/>
      <c r="P105" s="52"/>
      <c r="Q105" s="51"/>
      <c r="R105" s="49"/>
      <c r="S105" s="49"/>
      <c r="T105" s="44"/>
      <c r="U105" s="44"/>
    </row>
    <row r="106" spans="1:21" x14ac:dyDescent="0.2">
      <c r="A106" s="65"/>
      <c r="B106" s="48"/>
      <c r="C106" s="49"/>
      <c r="D106" s="50"/>
      <c r="E106" s="50"/>
      <c r="F106" s="49"/>
      <c r="G106" s="49"/>
      <c r="H106" s="49"/>
      <c r="I106" s="51"/>
      <c r="J106" s="51"/>
      <c r="K106" s="51"/>
      <c r="L106" s="51"/>
      <c r="M106" s="51"/>
      <c r="N106" s="51"/>
      <c r="O106" s="52"/>
      <c r="P106" s="52"/>
      <c r="Q106" s="51"/>
      <c r="R106" s="49"/>
      <c r="S106" s="49"/>
      <c r="T106" s="44"/>
      <c r="U106" s="44"/>
    </row>
    <row r="107" spans="1:21" x14ac:dyDescent="0.2">
      <c r="A107" s="65"/>
      <c r="B107" s="48"/>
      <c r="C107" s="49"/>
      <c r="D107" s="50"/>
      <c r="E107" s="50"/>
      <c r="F107" s="49"/>
      <c r="G107" s="49"/>
      <c r="H107" s="49"/>
      <c r="I107" s="51"/>
      <c r="J107" s="51"/>
      <c r="K107" s="51"/>
      <c r="L107" s="51"/>
      <c r="M107" s="51"/>
      <c r="N107" s="51"/>
      <c r="O107" s="52"/>
      <c r="P107" s="52"/>
      <c r="Q107" s="51"/>
      <c r="R107" s="49"/>
      <c r="S107" s="49"/>
      <c r="T107" s="44"/>
      <c r="U107" s="44"/>
    </row>
    <row r="108" spans="1:21" x14ac:dyDescent="0.2">
      <c r="A108" s="65"/>
      <c r="B108" s="48"/>
      <c r="C108" s="49"/>
      <c r="D108" s="50"/>
      <c r="E108" s="50"/>
      <c r="F108" s="49"/>
      <c r="G108" s="49"/>
      <c r="H108" s="49"/>
      <c r="I108" s="51"/>
      <c r="J108" s="51"/>
      <c r="K108" s="51"/>
      <c r="L108" s="51"/>
      <c r="M108" s="51"/>
      <c r="N108" s="51"/>
      <c r="O108" s="52"/>
      <c r="P108" s="52"/>
      <c r="Q108" s="51"/>
      <c r="R108" s="49"/>
      <c r="S108" s="49"/>
      <c r="T108" s="44"/>
      <c r="U108" s="44"/>
    </row>
    <row r="109" spans="1:21" x14ac:dyDescent="0.2">
      <c r="A109" s="65"/>
      <c r="B109" s="48"/>
      <c r="C109" s="49"/>
      <c r="D109" s="50"/>
      <c r="E109" s="50"/>
      <c r="F109" s="49"/>
      <c r="G109" s="49"/>
      <c r="H109" s="49"/>
      <c r="I109" s="51"/>
      <c r="J109" s="51"/>
      <c r="K109" s="51"/>
      <c r="L109" s="51"/>
      <c r="M109" s="51"/>
      <c r="N109" s="51"/>
      <c r="O109" s="52"/>
      <c r="P109" s="52"/>
      <c r="Q109" s="51"/>
      <c r="R109" s="49"/>
      <c r="S109" s="49"/>
      <c r="T109" s="44"/>
      <c r="U109" s="44"/>
    </row>
    <row r="110" spans="1:21" x14ac:dyDescent="0.2">
      <c r="A110" s="65"/>
      <c r="B110" s="48"/>
      <c r="C110" s="49"/>
      <c r="D110" s="50"/>
      <c r="E110" s="50"/>
      <c r="F110" s="49"/>
      <c r="G110" s="49"/>
      <c r="H110" s="49"/>
      <c r="I110" s="51"/>
      <c r="J110" s="51"/>
      <c r="K110" s="51"/>
      <c r="L110" s="51"/>
      <c r="M110" s="51"/>
      <c r="N110" s="51"/>
      <c r="O110" s="52"/>
      <c r="P110" s="52"/>
      <c r="Q110" s="51"/>
      <c r="R110" s="49"/>
      <c r="S110" s="49"/>
      <c r="T110" s="44"/>
      <c r="U110" s="44"/>
    </row>
    <row r="111" spans="1:21" x14ac:dyDescent="0.2">
      <c r="A111" s="65"/>
      <c r="B111" s="48"/>
      <c r="C111" s="49"/>
      <c r="D111" s="50"/>
      <c r="E111" s="50"/>
      <c r="F111" s="49"/>
      <c r="G111" s="49"/>
      <c r="H111" s="49"/>
      <c r="I111" s="51"/>
      <c r="J111" s="51"/>
      <c r="K111" s="51"/>
      <c r="L111" s="51"/>
      <c r="M111" s="51"/>
      <c r="N111" s="51"/>
      <c r="O111" s="52"/>
      <c r="P111" s="52"/>
      <c r="Q111" s="51"/>
      <c r="R111" s="49"/>
      <c r="S111" s="53"/>
      <c r="T111" s="49"/>
      <c r="U111" s="49"/>
    </row>
    <row r="112" spans="1:21" x14ac:dyDescent="0.2">
      <c r="A112" s="65"/>
      <c r="B112" s="48"/>
      <c r="C112" s="49"/>
      <c r="D112" s="50"/>
      <c r="E112" s="50"/>
      <c r="F112" s="49"/>
      <c r="G112" s="49"/>
      <c r="H112" s="49"/>
      <c r="I112" s="51"/>
      <c r="J112" s="51"/>
      <c r="K112" s="51"/>
      <c r="L112" s="51"/>
      <c r="M112" s="51"/>
      <c r="N112" s="51"/>
      <c r="O112" s="52"/>
      <c r="P112" s="52"/>
      <c r="Q112" s="51"/>
      <c r="R112" s="49"/>
      <c r="S112" s="53"/>
      <c r="T112" s="49"/>
      <c r="U112" s="49"/>
    </row>
    <row r="113" spans="1:21" x14ac:dyDescent="0.2">
      <c r="A113" s="65"/>
      <c r="B113" s="48"/>
      <c r="C113" s="49"/>
      <c r="D113" s="50"/>
      <c r="E113" s="50"/>
      <c r="F113" s="49"/>
      <c r="G113" s="49"/>
      <c r="H113" s="49"/>
      <c r="I113" s="51"/>
      <c r="J113" s="51"/>
      <c r="K113" s="51"/>
      <c r="L113" s="51"/>
      <c r="M113" s="51"/>
      <c r="N113" s="51"/>
      <c r="O113" s="52"/>
      <c r="P113" s="52"/>
      <c r="Q113" s="51"/>
      <c r="R113" s="49"/>
      <c r="S113" s="53"/>
      <c r="T113" s="49"/>
      <c r="U113" s="49"/>
    </row>
    <row r="114" spans="1:21" x14ac:dyDescent="0.2">
      <c r="A114" s="65"/>
      <c r="B114" s="48"/>
      <c r="C114" s="49"/>
      <c r="D114" s="50"/>
      <c r="E114" s="50"/>
      <c r="F114" s="49"/>
      <c r="G114" s="49"/>
      <c r="H114" s="49"/>
      <c r="I114" s="51"/>
      <c r="J114" s="51"/>
      <c r="K114" s="51"/>
      <c r="L114" s="51"/>
      <c r="M114" s="51"/>
      <c r="N114" s="51"/>
      <c r="O114" s="52"/>
      <c r="P114" s="52"/>
      <c r="Q114" s="51"/>
      <c r="R114" s="49"/>
      <c r="S114" s="53"/>
      <c r="T114" s="49"/>
      <c r="U114" s="49"/>
    </row>
    <row r="115" spans="1:21" x14ac:dyDescent="0.2">
      <c r="A115" s="65"/>
      <c r="B115" s="51"/>
      <c r="C115" s="49"/>
      <c r="D115" s="49"/>
      <c r="E115" s="49"/>
      <c r="F115" s="49"/>
      <c r="G115" s="49"/>
      <c r="H115" s="49"/>
      <c r="I115" s="51"/>
      <c r="J115" s="51"/>
      <c r="K115" s="51"/>
      <c r="L115" s="51"/>
      <c r="M115" s="51"/>
      <c r="N115" s="51"/>
      <c r="O115" s="54"/>
      <c r="P115" s="55"/>
      <c r="Q115" s="51"/>
      <c r="R115" s="49"/>
      <c r="S115" s="53"/>
      <c r="T115" s="49"/>
      <c r="U115" s="49"/>
    </row>
    <row r="116" spans="1:21" x14ac:dyDescent="0.2">
      <c r="D116" s="39"/>
      <c r="E116" s="39"/>
      <c r="F116" s="39"/>
      <c r="G116" s="39"/>
      <c r="H116" s="39"/>
    </row>
    <row r="117" spans="1:21" ht="15.75" x14ac:dyDescent="0.25">
      <c r="D117" s="39"/>
      <c r="E117" s="39"/>
      <c r="F117" s="39"/>
      <c r="G117" s="39"/>
      <c r="H117" s="39"/>
      <c r="P117" s="56" t="s">
        <v>22</v>
      </c>
    </row>
  </sheetData>
  <mergeCells count="54">
    <mergeCell ref="A83:A85"/>
    <mergeCell ref="B83:B85"/>
    <mergeCell ref="C83:S83"/>
    <mergeCell ref="T83:T85"/>
    <mergeCell ref="U83:U85"/>
    <mergeCell ref="D84:H84"/>
    <mergeCell ref="I84:K84"/>
    <mergeCell ref="L84:N84"/>
    <mergeCell ref="O84:Q84"/>
    <mergeCell ref="R84:S84"/>
    <mergeCell ref="A79:R79"/>
    <mergeCell ref="S79:U79"/>
    <mergeCell ref="A80:N80"/>
    <mergeCell ref="O80:U80"/>
    <mergeCell ref="A81:C81"/>
    <mergeCell ref="D81:G81"/>
    <mergeCell ref="H81:P81"/>
    <mergeCell ref="Q81:U81"/>
    <mergeCell ref="A44:A46"/>
    <mergeCell ref="B44:B46"/>
    <mergeCell ref="C44:S44"/>
    <mergeCell ref="T44:T46"/>
    <mergeCell ref="U44:U46"/>
    <mergeCell ref="D45:H45"/>
    <mergeCell ref="I45:K45"/>
    <mergeCell ref="L45:N45"/>
    <mergeCell ref="O45:Q45"/>
    <mergeCell ref="R45:S45"/>
    <mergeCell ref="A40:R40"/>
    <mergeCell ref="S40:U40"/>
    <mergeCell ref="A41:N41"/>
    <mergeCell ref="O41:U41"/>
    <mergeCell ref="A42:C42"/>
    <mergeCell ref="D42:G42"/>
    <mergeCell ref="H42:P42"/>
    <mergeCell ref="Q42:U42"/>
    <mergeCell ref="A5:A7"/>
    <mergeCell ref="B5:B7"/>
    <mergeCell ref="C5:S5"/>
    <mergeCell ref="T5:T7"/>
    <mergeCell ref="U5:U7"/>
    <mergeCell ref="D6:H6"/>
    <mergeCell ref="I6:K6"/>
    <mergeCell ref="L6:N6"/>
    <mergeCell ref="O6:Q6"/>
    <mergeCell ref="R6:S6"/>
    <mergeCell ref="A1:R1"/>
    <mergeCell ref="S1:U1"/>
    <mergeCell ref="A2:N2"/>
    <mergeCell ref="O2:U2"/>
    <mergeCell ref="A3:C3"/>
    <mergeCell ref="D3:G3"/>
    <mergeCell ref="H3:P3"/>
    <mergeCell ref="Q3:U3"/>
  </mergeCells>
  <pageMargins left="0.55118110236220497" right="0.55118110236220497" top="0.484251969" bottom="0.484251969" header="0.261811024" footer="0.261811024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4"/>
  <sheetViews>
    <sheetView topLeftCell="A69" workbookViewId="0">
      <selection activeCell="B79" sqref="B79:C79"/>
    </sheetView>
  </sheetViews>
  <sheetFormatPr defaultRowHeight="12.75" x14ac:dyDescent="0.2"/>
  <cols>
    <col min="1" max="1" width="11.140625" style="15" customWidth="1"/>
    <col min="2" max="2" width="25.28515625" style="15" customWidth="1"/>
    <col min="3" max="3" width="13.28515625" style="15" customWidth="1"/>
    <col min="4" max="4" width="11.85546875" style="15" customWidth="1"/>
    <col min="5" max="5" width="12.7109375" style="15" customWidth="1"/>
    <col min="6" max="6" width="13.5703125" style="15" customWidth="1"/>
    <col min="7" max="16384" width="9.140625" style="15"/>
  </cols>
  <sheetData>
    <row r="1" spans="1:6" s="14" customFormat="1" ht="28.5" customHeight="1" x14ac:dyDescent="0.2">
      <c r="A1" s="109" t="s">
        <v>23</v>
      </c>
      <c r="B1" s="109"/>
      <c r="C1" s="109"/>
      <c r="D1" s="109"/>
      <c r="E1" s="109"/>
      <c r="F1" s="13"/>
    </row>
    <row r="2" spans="1:6" ht="17.25" customHeight="1" x14ac:dyDescent="0.25">
      <c r="A2" s="110" t="s">
        <v>53</v>
      </c>
      <c r="B2" s="110"/>
      <c r="C2" s="110"/>
      <c r="D2" s="110"/>
      <c r="E2" s="110"/>
      <c r="F2" s="110"/>
    </row>
    <row r="3" spans="1:6" ht="27" customHeight="1" x14ac:dyDescent="0.2">
      <c r="A3" s="111" t="s">
        <v>24</v>
      </c>
      <c r="B3" s="111"/>
      <c r="C3" s="112" t="s">
        <v>56</v>
      </c>
      <c r="D3" s="112"/>
      <c r="E3" s="112"/>
      <c r="F3" s="112"/>
    </row>
    <row r="4" spans="1:6" ht="17.25" customHeight="1" x14ac:dyDescent="0.2">
      <c r="A4" s="112" t="s">
        <v>2</v>
      </c>
      <c r="B4" s="112"/>
      <c r="C4" s="112"/>
      <c r="D4" s="112" t="s">
        <v>25</v>
      </c>
      <c r="E4" s="112"/>
      <c r="F4" s="112"/>
    </row>
    <row r="5" spans="1:6" ht="4.5" customHeight="1" x14ac:dyDescent="0.25">
      <c r="A5" s="115"/>
      <c r="B5" s="115"/>
      <c r="C5" s="115"/>
      <c r="D5" s="115"/>
      <c r="E5" s="115"/>
      <c r="F5" s="115"/>
    </row>
    <row r="6" spans="1:6" s="16" customFormat="1" ht="25.5" customHeight="1" x14ac:dyDescent="0.2">
      <c r="A6" s="116" t="s">
        <v>4</v>
      </c>
      <c r="B6" s="118" t="s">
        <v>26</v>
      </c>
      <c r="C6" s="119"/>
      <c r="D6" s="122" t="s">
        <v>27</v>
      </c>
      <c r="E6" s="123"/>
      <c r="F6" s="124" t="s">
        <v>28</v>
      </c>
    </row>
    <row r="7" spans="1:6" s="16" customFormat="1" ht="42" customHeight="1" thickBot="1" x14ac:dyDescent="0.25">
      <c r="A7" s="117"/>
      <c r="B7" s="120"/>
      <c r="C7" s="121"/>
      <c r="D7" s="17" t="s">
        <v>29</v>
      </c>
      <c r="E7" s="18" t="s">
        <v>30</v>
      </c>
      <c r="F7" s="125"/>
    </row>
    <row r="8" spans="1:6" ht="12.75" customHeight="1" thickTop="1" x14ac:dyDescent="0.2">
      <c r="A8" s="37" t="str">
        <f>C_predlog!A8</f>
        <v>1/2021</v>
      </c>
      <c r="B8" s="113" t="str">
        <f>C_predlog!B8</f>
        <v>Jovićević Milica</v>
      </c>
      <c r="C8" s="114"/>
      <c r="D8" s="77">
        <f>SUM(C_predlog!O8:Q8)</f>
        <v>20</v>
      </c>
      <c r="E8" s="77">
        <f>MAX(C_predlog!R8:S8)</f>
        <v>40</v>
      </c>
      <c r="F8" s="19" t="str">
        <f>C_predlog!U8</f>
        <v>D</v>
      </c>
    </row>
    <row r="9" spans="1:6" ht="12.75" customHeight="1" x14ac:dyDescent="0.2">
      <c r="A9" s="37" t="str">
        <f>C_predlog!A9</f>
        <v>2/2021</v>
      </c>
      <c r="B9" s="113" t="str">
        <f>C_predlog!B9</f>
        <v>Žunjić Anja</v>
      </c>
      <c r="C9" s="114"/>
      <c r="D9" s="77">
        <f>SUM(C_predlog!O9:Q9)</f>
        <v>15</v>
      </c>
      <c r="E9" s="77">
        <f>MAX(C_predlog!R9:S9)</f>
        <v>10</v>
      </c>
      <c r="F9" s="19" t="str">
        <f>C_predlog!U9</f>
        <v>F</v>
      </c>
    </row>
    <row r="10" spans="1:6" ht="12.75" customHeight="1" x14ac:dyDescent="0.2">
      <c r="A10" s="37" t="str">
        <f>C_predlog!A10</f>
        <v>3/2021</v>
      </c>
      <c r="B10" s="113" t="str">
        <f>C_predlog!B10</f>
        <v>Petrović Marija</v>
      </c>
      <c r="C10" s="114"/>
      <c r="D10" s="77">
        <f>SUM(C_predlog!O10:Q10)</f>
        <v>16</v>
      </c>
      <c r="E10" s="77">
        <f>MAX(C_predlog!R10:S10)</f>
        <v>34</v>
      </c>
      <c r="F10" s="19" t="str">
        <f>C_predlog!U10</f>
        <v>E</v>
      </c>
    </row>
    <row r="11" spans="1:6" ht="12.75" customHeight="1" x14ac:dyDescent="0.2">
      <c r="A11" s="37" t="str">
        <f>C_predlog!A11</f>
        <v>4/2021</v>
      </c>
      <c r="B11" s="113" t="str">
        <f>C_predlog!B11</f>
        <v>Madžgalj Marija</v>
      </c>
      <c r="C11" s="114"/>
      <c r="D11" s="77">
        <f>SUM(C_predlog!O11:Q11)</f>
        <v>0</v>
      </c>
      <c r="E11" s="77">
        <f>MAX(C_predlog!R11:S11)</f>
        <v>0</v>
      </c>
      <c r="F11" s="19" t="str">
        <f>C_predlog!U11</f>
        <v>F</v>
      </c>
    </row>
    <row r="12" spans="1:6" ht="12.75" customHeight="1" x14ac:dyDescent="0.2">
      <c r="A12" s="37" t="str">
        <f>C_predlog!A12</f>
        <v>5/2021</v>
      </c>
      <c r="B12" s="113" t="str">
        <f>C_predlog!B12</f>
        <v>Bojanić David</v>
      </c>
      <c r="C12" s="114"/>
      <c r="D12" s="77">
        <f>SUM(C_predlog!O12:Q12)</f>
        <v>0</v>
      </c>
      <c r="E12" s="77">
        <f>MAX(C_predlog!R12:S12)</f>
        <v>0</v>
      </c>
      <c r="F12" s="19" t="str">
        <f>C_predlog!U12</f>
        <v>F</v>
      </c>
    </row>
    <row r="13" spans="1:6" ht="12.75" customHeight="1" x14ac:dyDescent="0.2">
      <c r="A13" s="37" t="str">
        <f>C_predlog!A13</f>
        <v>6/2021</v>
      </c>
      <c r="B13" s="113" t="str">
        <f>C_predlog!B13</f>
        <v>Agović Ermina</v>
      </c>
      <c r="C13" s="114"/>
      <c r="D13" s="77">
        <f>SUM(C_predlog!O13:Q13)</f>
        <v>0</v>
      </c>
      <c r="E13" s="77">
        <f>MAX(C_predlog!R13:S13)</f>
        <v>0</v>
      </c>
      <c r="F13" s="19" t="str">
        <f>C_predlog!U13</f>
        <v>F</v>
      </c>
    </row>
    <row r="14" spans="1:6" ht="12.75" customHeight="1" x14ac:dyDescent="0.2">
      <c r="A14" s="37" t="str">
        <f>C_predlog!A14</f>
        <v>7/2021</v>
      </c>
      <c r="B14" s="113" t="str">
        <f>C_predlog!B14</f>
        <v>Rakočević Tijana</v>
      </c>
      <c r="C14" s="114"/>
      <c r="D14" s="77">
        <f>SUM(C_predlog!O14:Q14)</f>
        <v>9</v>
      </c>
      <c r="E14" s="77">
        <f>MAX(C_predlog!R14:S14)</f>
        <v>26</v>
      </c>
      <c r="F14" s="19" t="str">
        <f>C_predlog!U14</f>
        <v>F</v>
      </c>
    </row>
    <row r="15" spans="1:6" ht="12.75" customHeight="1" x14ac:dyDescent="0.2">
      <c r="A15" s="37" t="str">
        <f>C_predlog!A15</f>
        <v>8/2021</v>
      </c>
      <c r="B15" s="113" t="str">
        <f>C_predlog!B15</f>
        <v>Tomašević Aleksandar</v>
      </c>
      <c r="C15" s="114"/>
      <c r="D15" s="77">
        <f>SUM(C_predlog!O15:Q15)</f>
        <v>25</v>
      </c>
      <c r="E15" s="77">
        <f>MAX(C_predlog!R15:S15)</f>
        <v>35</v>
      </c>
      <c r="F15" s="19" t="str">
        <f>C_predlog!U15</f>
        <v>D</v>
      </c>
    </row>
    <row r="16" spans="1:6" ht="12.75" customHeight="1" x14ac:dyDescent="0.2">
      <c r="A16" s="37" t="str">
        <f>C_predlog!A16</f>
        <v>9/2021</v>
      </c>
      <c r="B16" s="113" t="str">
        <f>C_predlog!B16</f>
        <v>Janković Milena</v>
      </c>
      <c r="C16" s="114"/>
      <c r="D16" s="77">
        <f>SUM(C_predlog!O16:Q16)</f>
        <v>4</v>
      </c>
      <c r="E16" s="77">
        <f>MAX(C_predlog!R16:S16)</f>
        <v>50</v>
      </c>
      <c r="F16" s="19" t="str">
        <f>C_predlog!U16</f>
        <v>E</v>
      </c>
    </row>
    <row r="17" spans="1:6" ht="12.75" customHeight="1" x14ac:dyDescent="0.2">
      <c r="A17" s="37" t="str">
        <f>C_predlog!A17</f>
        <v>11/2021</v>
      </c>
      <c r="B17" s="113" t="str">
        <f>C_predlog!B17</f>
        <v>Mandić Jovana</v>
      </c>
      <c r="C17" s="114"/>
      <c r="D17" s="77">
        <f>SUM(C_predlog!O17:Q17)</f>
        <v>2</v>
      </c>
      <c r="E17" s="77">
        <f>MAX(C_predlog!R17:S17)</f>
        <v>29</v>
      </c>
      <c r="F17" s="19" t="str">
        <f>C_predlog!U17</f>
        <v>F</v>
      </c>
    </row>
    <row r="18" spans="1:6" ht="12.75" customHeight="1" x14ac:dyDescent="0.2">
      <c r="A18" s="37" t="str">
        <f>C_predlog!A18</f>
        <v>13/2021</v>
      </c>
      <c r="B18" s="113" t="str">
        <f>C_predlog!B18</f>
        <v>Marojević Đorđe</v>
      </c>
      <c r="C18" s="114"/>
      <c r="D18" s="77">
        <f>SUM(C_predlog!O18:Q18)</f>
        <v>12</v>
      </c>
      <c r="E18" s="77">
        <f>MAX(C_predlog!R18:S18)</f>
        <v>19</v>
      </c>
      <c r="F18" s="19" t="str">
        <f>C_predlog!U18</f>
        <v>F</v>
      </c>
    </row>
    <row r="19" spans="1:6" ht="12.75" customHeight="1" x14ac:dyDescent="0.2">
      <c r="A19" s="37" t="str">
        <f>C_predlog!A19</f>
        <v>14/2021</v>
      </c>
      <c r="B19" s="113" t="str">
        <f>C_predlog!B19</f>
        <v>Drašković Saša</v>
      </c>
      <c r="C19" s="114"/>
      <c r="D19" s="77">
        <f>SUM(C_predlog!O19:Q19)</f>
        <v>20</v>
      </c>
      <c r="E19" s="77">
        <f>MAX(C_predlog!R19:S19)</f>
        <v>35</v>
      </c>
      <c r="F19" s="19" t="str">
        <f>C_predlog!U19</f>
        <v>E</v>
      </c>
    </row>
    <row r="20" spans="1:6" ht="12.75" customHeight="1" x14ac:dyDescent="0.2">
      <c r="A20" s="37" t="str">
        <f>C_predlog!A20</f>
        <v>15/2021</v>
      </c>
      <c r="B20" s="113" t="str">
        <f>C_predlog!B20</f>
        <v>Mešter Marko</v>
      </c>
      <c r="C20" s="114"/>
      <c r="D20" s="77">
        <f>SUM(C_predlog!O20:Q20)</f>
        <v>32</v>
      </c>
      <c r="E20" s="77">
        <f>MAX(C_predlog!R20:S20)</f>
        <v>32</v>
      </c>
      <c r="F20" s="19" t="str">
        <f>C_predlog!U20</f>
        <v>D</v>
      </c>
    </row>
    <row r="21" spans="1:6" ht="12.75" customHeight="1" x14ac:dyDescent="0.2">
      <c r="A21" s="37" t="str">
        <f>C_predlog!A21</f>
        <v>16/2021</v>
      </c>
      <c r="B21" s="113" t="str">
        <f>C_predlog!B21</f>
        <v>Milošević Ilija</v>
      </c>
      <c r="C21" s="114"/>
      <c r="D21" s="77">
        <f>SUM(C_predlog!O21:Q21)</f>
        <v>21</v>
      </c>
      <c r="E21" s="77">
        <f>MAX(C_predlog!R21:S21)</f>
        <v>29</v>
      </c>
      <c r="F21" s="19" t="str">
        <f>C_predlog!U21</f>
        <v>E</v>
      </c>
    </row>
    <row r="22" spans="1:6" ht="12.75" customHeight="1" x14ac:dyDescent="0.2">
      <c r="A22" s="37" t="str">
        <f>C_predlog!A22</f>
        <v>17/2021</v>
      </c>
      <c r="B22" s="113" t="str">
        <f>C_predlog!B22</f>
        <v>Savić Jelena</v>
      </c>
      <c r="C22" s="114"/>
      <c r="D22" s="77">
        <f>SUM(C_predlog!O22:Q22)</f>
        <v>1</v>
      </c>
      <c r="E22" s="77">
        <f>MAX(C_predlog!R22:S22)</f>
        <v>30</v>
      </c>
      <c r="F22" s="19" t="str">
        <f>C_predlog!U22</f>
        <v>F</v>
      </c>
    </row>
    <row r="23" spans="1:6" ht="12.75" customHeight="1" x14ac:dyDescent="0.2">
      <c r="A23" s="37" t="str">
        <f>C_predlog!A23</f>
        <v>18/2021</v>
      </c>
      <c r="B23" s="113" t="str">
        <f>C_predlog!B23</f>
        <v>Todorović Nikolina</v>
      </c>
      <c r="C23" s="114"/>
      <c r="D23" s="77">
        <f>SUM(C_predlog!O23:Q23)</f>
        <v>2</v>
      </c>
      <c r="E23" s="77">
        <f>MAX(C_predlog!R23:S23)</f>
        <v>25</v>
      </c>
      <c r="F23" s="19" t="str">
        <f>C_predlog!U23</f>
        <v>F</v>
      </c>
    </row>
    <row r="24" spans="1:6" ht="12.75" customHeight="1" x14ac:dyDescent="0.2">
      <c r="A24" s="37" t="str">
        <f>C_predlog!A24</f>
        <v>19/2021</v>
      </c>
      <c r="B24" s="113" t="str">
        <f>C_predlog!B24</f>
        <v>Bašanović Ana</v>
      </c>
      <c r="C24" s="114"/>
      <c r="D24" s="77">
        <f>SUM(C_predlog!O24:Q24)</f>
        <v>25</v>
      </c>
      <c r="E24" s="77">
        <f>MAX(C_predlog!R24:S24)</f>
        <v>35</v>
      </c>
      <c r="F24" s="19" t="str">
        <f>C_predlog!U24</f>
        <v>D</v>
      </c>
    </row>
    <row r="25" spans="1:6" ht="12.75" customHeight="1" x14ac:dyDescent="0.2">
      <c r="A25" s="37" t="str">
        <f>C_predlog!A25</f>
        <v>20/2021</v>
      </c>
      <c r="B25" s="113" t="str">
        <f>C_predlog!B25</f>
        <v>Nikolić Jovan</v>
      </c>
      <c r="C25" s="114"/>
      <c r="D25" s="77">
        <f>SUM(C_predlog!O25:Q25)</f>
        <v>33</v>
      </c>
      <c r="E25" s="77">
        <f>MAX(C_predlog!R25:S25)</f>
        <v>37</v>
      </c>
      <c r="F25" s="19" t="str">
        <f>C_predlog!U25</f>
        <v>C</v>
      </c>
    </row>
    <row r="26" spans="1:6" ht="12.75" customHeight="1" x14ac:dyDescent="0.2">
      <c r="A26" s="37" t="str">
        <f>C_predlog!A26</f>
        <v>21/2021</v>
      </c>
      <c r="B26" s="113" t="str">
        <f>C_predlog!B26</f>
        <v>Šćekić Miloš</v>
      </c>
      <c r="C26" s="114"/>
      <c r="D26" s="77">
        <f>SUM(C_predlog!O26:Q26)</f>
        <v>15</v>
      </c>
      <c r="E26" s="77">
        <f>MAX(C_predlog!R26:S26)</f>
        <v>41</v>
      </c>
      <c r="F26" s="19" t="str">
        <f>C_predlog!U26</f>
        <v>E</v>
      </c>
    </row>
    <row r="27" spans="1:6" ht="12.75" customHeight="1" x14ac:dyDescent="0.2">
      <c r="A27" s="37" t="str">
        <f>C_predlog!A27</f>
        <v>22/2021</v>
      </c>
      <c r="B27" s="113" t="str">
        <f>C_predlog!B27</f>
        <v>Milović Uroš</v>
      </c>
      <c r="C27" s="114"/>
      <c r="D27" s="77">
        <f>SUM(C_predlog!O27:Q27)</f>
        <v>37</v>
      </c>
      <c r="E27" s="77">
        <f>MAX(C_predlog!R27:S27)</f>
        <v>45</v>
      </c>
      <c r="F27" s="19" t="str">
        <f>C_predlog!U27</f>
        <v>B</v>
      </c>
    </row>
    <row r="28" spans="1:6" ht="12.75" customHeight="1" x14ac:dyDescent="0.2">
      <c r="A28" s="37" t="str">
        <f>C_predlog!A28</f>
        <v>23/2021</v>
      </c>
      <c r="B28" s="113" t="str">
        <f>C_predlog!B28</f>
        <v>Vujović Danilo</v>
      </c>
      <c r="C28" s="114"/>
      <c r="D28" s="77">
        <f>SUM(C_predlog!O28:Q28)</f>
        <v>2</v>
      </c>
      <c r="E28" s="77">
        <f>MAX(C_predlog!R28:S28)</f>
        <v>31</v>
      </c>
      <c r="F28" s="19" t="str">
        <f>C_predlog!U28</f>
        <v>F</v>
      </c>
    </row>
    <row r="29" spans="1:6" ht="12.75" customHeight="1" x14ac:dyDescent="0.2">
      <c r="A29" s="37" t="str">
        <f>C_predlog!A29</f>
        <v>24/2021</v>
      </c>
      <c r="B29" s="113" t="str">
        <f>C_predlog!B29</f>
        <v>Raičević Igor</v>
      </c>
      <c r="C29" s="114"/>
      <c r="D29" s="77">
        <f>SUM(C_predlog!O29:Q29)</f>
        <v>31</v>
      </c>
      <c r="E29" s="77">
        <f>MAX(C_predlog!R29:S29)</f>
        <v>21</v>
      </c>
      <c r="F29" s="19" t="str">
        <f>C_predlog!U29</f>
        <v>E</v>
      </c>
    </row>
    <row r="30" spans="1:6" ht="12.75" customHeight="1" x14ac:dyDescent="0.2">
      <c r="A30" s="37" t="str">
        <f>C_predlog!A30</f>
        <v>25/2021</v>
      </c>
      <c r="B30" s="113" t="str">
        <f>C_predlog!B30</f>
        <v>Šućur Luka</v>
      </c>
      <c r="C30" s="114"/>
      <c r="D30" s="77">
        <f>SUM(C_predlog!O30:Q30)</f>
        <v>30</v>
      </c>
      <c r="E30" s="77">
        <f>MAX(C_predlog!R30:S30)</f>
        <v>30</v>
      </c>
      <c r="F30" s="19" t="str">
        <f>C_predlog!U30</f>
        <v>D</v>
      </c>
    </row>
    <row r="31" spans="1:6" ht="12.75" customHeight="1" x14ac:dyDescent="0.2">
      <c r="A31" s="37" t="str">
        <f>C_predlog!A31</f>
        <v>26/2021</v>
      </c>
      <c r="B31" s="113" t="str">
        <f>C_predlog!B31</f>
        <v>Mrdak Nikolina</v>
      </c>
      <c r="C31" s="114"/>
      <c r="D31" s="77">
        <f>SUM(C_predlog!O31:Q31)</f>
        <v>20</v>
      </c>
      <c r="E31" s="77">
        <f>MAX(C_predlog!R31:S31)</f>
        <v>30</v>
      </c>
      <c r="F31" s="19" t="str">
        <f>C_predlog!U31</f>
        <v>E</v>
      </c>
    </row>
    <row r="32" spans="1:6" ht="12.75" customHeight="1" x14ac:dyDescent="0.2">
      <c r="A32" s="37" t="str">
        <f>C_predlog!A32</f>
        <v>27/2021</v>
      </c>
      <c r="B32" s="113" t="str">
        <f>C_predlog!B32</f>
        <v>Jeknić Jovana</v>
      </c>
      <c r="C32" s="114"/>
      <c r="D32" s="77">
        <f>SUM(C_predlog!O32:Q32)</f>
        <v>5</v>
      </c>
      <c r="E32" s="77">
        <f>MAX(C_predlog!R32:S32)</f>
        <v>0</v>
      </c>
      <c r="F32" s="19" t="str">
        <f>C_predlog!U32</f>
        <v>F</v>
      </c>
    </row>
    <row r="33" spans="1:6" ht="12.75" customHeight="1" x14ac:dyDescent="0.2">
      <c r="A33" s="37" t="str">
        <f>C_predlog!A33</f>
        <v>28/2021</v>
      </c>
      <c r="B33" s="113" t="str">
        <f>C_predlog!B33</f>
        <v>Tomčić Ognjen</v>
      </c>
      <c r="C33" s="114"/>
      <c r="D33" s="77">
        <f>SUM(C_predlog!O33:Q33)</f>
        <v>40</v>
      </c>
      <c r="E33" s="77">
        <f>MAX(C_predlog!R33:S33)</f>
        <v>50</v>
      </c>
      <c r="F33" s="19" t="str">
        <f>C_predlog!U33</f>
        <v>A</v>
      </c>
    </row>
    <row r="34" spans="1:6" ht="12.75" customHeight="1" x14ac:dyDescent="0.2">
      <c r="A34" s="37" t="str">
        <f>C_predlog!A34</f>
        <v>29/2021</v>
      </c>
      <c r="B34" s="113" t="str">
        <f>C_predlog!B34</f>
        <v>Mugoša Špiro</v>
      </c>
      <c r="C34" s="114"/>
      <c r="D34" s="77">
        <f>SUM(C_predlog!O34:Q34)</f>
        <v>27</v>
      </c>
      <c r="E34" s="77">
        <f>MAX(C_predlog!R34:S34)</f>
        <v>33</v>
      </c>
      <c r="F34" s="19" t="str">
        <f>C_predlog!U34</f>
        <v>D</v>
      </c>
    </row>
    <row r="35" spans="1:6" ht="12.75" customHeight="1" x14ac:dyDescent="0.2">
      <c r="A35" s="37" t="str">
        <f>C_predlog!A35</f>
        <v>30/2021</v>
      </c>
      <c r="B35" s="113" t="str">
        <f>C_predlog!B35</f>
        <v>Femić Damian</v>
      </c>
      <c r="C35" s="114"/>
      <c r="D35" s="77">
        <f>SUM(C_predlog!O35:Q35)</f>
        <v>0</v>
      </c>
      <c r="E35" s="77">
        <f>MAX(C_predlog!R35:S35)</f>
        <v>0</v>
      </c>
      <c r="F35" s="19" t="str">
        <f>C_predlog!U35</f>
        <v>F</v>
      </c>
    </row>
    <row r="36" spans="1:6" ht="12.75" customHeight="1" x14ac:dyDescent="0.2">
      <c r="A36" s="37" t="str">
        <f>C_predlog!A36</f>
        <v>31/2021</v>
      </c>
      <c r="B36" s="113" t="str">
        <f>C_predlog!B36</f>
        <v>Đogović Teodora</v>
      </c>
      <c r="C36" s="114"/>
      <c r="D36" s="77">
        <f>SUM(C_predlog!O36:Q36)</f>
        <v>14</v>
      </c>
      <c r="E36" s="77">
        <f>MAX(C_predlog!R36:S36)</f>
        <v>39</v>
      </c>
      <c r="F36" s="19" t="str">
        <f>C_predlog!U36</f>
        <v>E</v>
      </c>
    </row>
    <row r="37" spans="1:6" ht="12.75" customHeight="1" x14ac:dyDescent="0.2">
      <c r="A37" s="37" t="str">
        <f>C_predlog!A37</f>
        <v>32/2021</v>
      </c>
      <c r="B37" s="113" t="str">
        <f>C_predlog!B37</f>
        <v>Kraljević Marijana</v>
      </c>
      <c r="C37" s="114"/>
      <c r="D37" s="77">
        <f>SUM(C_predlog!O37:Q37)</f>
        <v>0</v>
      </c>
      <c r="E37" s="77">
        <f>MAX(C_predlog!R37:S37)</f>
        <v>0</v>
      </c>
      <c r="F37" s="19" t="str">
        <f>C_predlog!U37</f>
        <v>F</v>
      </c>
    </row>
    <row r="38" spans="1:6" ht="12.75" customHeight="1" x14ac:dyDescent="0.2">
      <c r="A38" s="57" t="str">
        <f>C_predlog!A47</f>
        <v>33/2021</v>
      </c>
      <c r="B38" s="113" t="str">
        <f>C_predlog!B47</f>
        <v>Radičević Itana</v>
      </c>
      <c r="C38" s="114"/>
      <c r="D38" s="77">
        <f>SUM(C_predlog!O47:Q47)</f>
        <v>41</v>
      </c>
      <c r="E38" s="77">
        <f>MAX(C_predlog!R47:S47)</f>
        <v>49</v>
      </c>
      <c r="F38" s="19" t="str">
        <f>C_predlog!U47</f>
        <v>A</v>
      </c>
    </row>
    <row r="39" spans="1:6" ht="12.75" customHeight="1" x14ac:dyDescent="0.2">
      <c r="A39" s="57" t="str">
        <f>C_predlog!A48</f>
        <v>34/2021</v>
      </c>
      <c r="B39" s="113" t="str">
        <f>C_predlog!B48</f>
        <v>Strugar Balša</v>
      </c>
      <c r="C39" s="114"/>
      <c r="D39" s="77">
        <f>SUM(C_predlog!O48:Q48)</f>
        <v>0</v>
      </c>
      <c r="E39" s="77">
        <f>MAX(C_predlog!R48:S48)</f>
        <v>0</v>
      </c>
      <c r="F39" s="19" t="str">
        <f>C_predlog!U48</f>
        <v>F</v>
      </c>
    </row>
    <row r="40" spans="1:6" ht="12.75" customHeight="1" x14ac:dyDescent="0.2">
      <c r="A40" s="57" t="str">
        <f>C_predlog!A49</f>
        <v>35/2021</v>
      </c>
      <c r="B40" s="113" t="str">
        <f>C_predlog!B49</f>
        <v>Bojić Marko</v>
      </c>
      <c r="C40" s="114"/>
      <c r="D40" s="77">
        <f>SUM(C_predlog!O49:Q49)</f>
        <v>20</v>
      </c>
      <c r="E40" s="77">
        <f>MAX(C_predlog!R49:S49)</f>
        <v>30</v>
      </c>
      <c r="F40" s="19" t="str">
        <f>C_predlog!U49</f>
        <v>E</v>
      </c>
    </row>
    <row r="41" spans="1:6" ht="12.75" customHeight="1" x14ac:dyDescent="0.2">
      <c r="A41" s="57" t="str">
        <f>C_predlog!A50</f>
        <v>36/2021</v>
      </c>
      <c r="B41" s="113" t="str">
        <f>C_predlog!B50</f>
        <v>Samardžić Katarina</v>
      </c>
      <c r="C41" s="114"/>
      <c r="D41" s="77">
        <f>SUM(C_predlog!O50:Q50)</f>
        <v>6</v>
      </c>
      <c r="E41" s="77">
        <f>MAX(C_predlog!R50:S50)</f>
        <v>21</v>
      </c>
      <c r="F41" s="19" t="str">
        <f>C_predlog!U50</f>
        <v>F</v>
      </c>
    </row>
    <row r="42" spans="1:6" ht="12.75" customHeight="1" x14ac:dyDescent="0.2">
      <c r="A42" s="57" t="str">
        <f>C_predlog!A51</f>
        <v>37/2021</v>
      </c>
      <c r="B42" s="113" t="str">
        <f>C_predlog!B51</f>
        <v>Ristović Sara</v>
      </c>
      <c r="C42" s="114"/>
      <c r="D42" s="77">
        <f>SUM(C_predlog!O51:Q51)</f>
        <v>20</v>
      </c>
      <c r="E42" s="77">
        <f>MAX(C_predlog!R51:S51)</f>
        <v>33</v>
      </c>
      <c r="F42" s="19" t="str">
        <f>C_predlog!U51</f>
        <v>E</v>
      </c>
    </row>
    <row r="43" spans="1:6" ht="12.75" customHeight="1" x14ac:dyDescent="0.2">
      <c r="A43" s="57" t="str">
        <f>C_predlog!A52</f>
        <v>38/2021</v>
      </c>
      <c r="B43" s="113" t="str">
        <f>C_predlog!B52</f>
        <v>Radusinović Dimitrije</v>
      </c>
      <c r="C43" s="114"/>
      <c r="D43" s="77">
        <f>SUM(C_predlog!O52:Q52)</f>
        <v>0</v>
      </c>
      <c r="E43" s="77">
        <f>MAX(C_predlog!R52:S52)</f>
        <v>0</v>
      </c>
      <c r="F43" s="19" t="str">
        <f>C_predlog!U52</f>
        <v>F</v>
      </c>
    </row>
    <row r="44" spans="1:6" ht="12.75" customHeight="1" x14ac:dyDescent="0.2">
      <c r="A44" s="57" t="str">
        <f>C_predlog!A53</f>
        <v>39/2021</v>
      </c>
      <c r="B44" s="113" t="str">
        <f>C_predlog!B53</f>
        <v>Kljajević Andrija</v>
      </c>
      <c r="C44" s="114"/>
      <c r="D44" s="77">
        <f>SUM(C_predlog!O53:Q53)</f>
        <v>31</v>
      </c>
      <c r="E44" s="77">
        <f>MAX(C_predlog!R53:S53)</f>
        <v>29</v>
      </c>
      <c r="F44" s="19" t="str">
        <f>C_predlog!U53</f>
        <v>D</v>
      </c>
    </row>
    <row r="45" spans="1:6" ht="12.75" customHeight="1" x14ac:dyDescent="0.2">
      <c r="A45" s="57" t="str">
        <f>C_predlog!A54</f>
        <v>40/2021</v>
      </c>
      <c r="B45" s="113" t="str">
        <f>C_predlog!B54</f>
        <v>Ružić Danilo</v>
      </c>
      <c r="C45" s="114"/>
      <c r="D45" s="77">
        <f>SUM(C_predlog!O54:Q54)</f>
        <v>0</v>
      </c>
      <c r="E45" s="77">
        <f>MAX(C_predlog!R54:S54)</f>
        <v>0</v>
      </c>
      <c r="F45" s="19" t="str">
        <f>C_predlog!U54</f>
        <v>F</v>
      </c>
    </row>
    <row r="46" spans="1:6" ht="12.75" customHeight="1" x14ac:dyDescent="0.2">
      <c r="A46" s="57" t="str">
        <f>C_predlog!A55</f>
        <v>41/2021</v>
      </c>
      <c r="B46" s="113" t="str">
        <f>C_predlog!B55</f>
        <v>Radović Matija</v>
      </c>
      <c r="C46" s="114"/>
      <c r="D46" s="77">
        <f>SUM(C_predlog!O55:Q55)</f>
        <v>20</v>
      </c>
      <c r="E46" s="77">
        <f>MAX(C_predlog!R55:S55)</f>
        <v>30</v>
      </c>
      <c r="F46" s="19" t="str">
        <f>C_predlog!U55</f>
        <v>E</v>
      </c>
    </row>
    <row r="47" spans="1:6" ht="12.75" customHeight="1" x14ac:dyDescent="0.2">
      <c r="A47" s="57" t="str">
        <f>C_predlog!A56</f>
        <v>42/2021</v>
      </c>
      <c r="B47" s="113" t="str">
        <f>C_predlog!B56</f>
        <v>Rakočević Miloš</v>
      </c>
      <c r="C47" s="114"/>
      <c r="D47" s="77">
        <f>SUM(C_predlog!O56:Q56)</f>
        <v>0</v>
      </c>
      <c r="E47" s="77">
        <f>MAX(C_predlog!R56:S56)</f>
        <v>0</v>
      </c>
      <c r="F47" s="19" t="str">
        <f>C_predlog!U56</f>
        <v>F</v>
      </c>
    </row>
    <row r="48" spans="1:6" ht="12.75" customHeight="1" x14ac:dyDescent="0.2">
      <c r="A48" s="57" t="str">
        <f>C_predlog!A57</f>
        <v>43/2021</v>
      </c>
      <c r="B48" s="113" t="str">
        <f>C_predlog!B57</f>
        <v>Abazović Mirela</v>
      </c>
      <c r="C48" s="114"/>
      <c r="D48" s="77">
        <f>SUM(C_predlog!O57:Q57)</f>
        <v>6</v>
      </c>
      <c r="E48" s="77">
        <f>MAX(C_predlog!R57:S57)</f>
        <v>8</v>
      </c>
      <c r="F48" s="19" t="str">
        <f>C_predlog!U57</f>
        <v>F</v>
      </c>
    </row>
    <row r="49" spans="1:6" ht="12.75" customHeight="1" x14ac:dyDescent="0.2">
      <c r="A49" s="57" t="str">
        <f>C_predlog!A58</f>
        <v>44/2021</v>
      </c>
      <c r="B49" s="113" t="str">
        <f>C_predlog!B58</f>
        <v>Abramović Andrija</v>
      </c>
      <c r="C49" s="114"/>
      <c r="D49" s="77">
        <f>SUM(C_predlog!O58:Q58)</f>
        <v>0</v>
      </c>
      <c r="E49" s="77">
        <f>MAX(C_predlog!R58:S58)</f>
        <v>0</v>
      </c>
      <c r="F49" s="19" t="str">
        <f>C_predlog!U58</f>
        <v>F</v>
      </c>
    </row>
    <row r="50" spans="1:6" ht="12.75" customHeight="1" x14ac:dyDescent="0.2">
      <c r="A50" s="57" t="str">
        <f>C_predlog!A59</f>
        <v>45/2021</v>
      </c>
      <c r="B50" s="113" t="str">
        <f>C_predlog!B59</f>
        <v>Mašanović Marko</v>
      </c>
      <c r="C50" s="114"/>
      <c r="D50" s="77">
        <f>SUM(C_predlog!O59:Q59)</f>
        <v>40</v>
      </c>
      <c r="E50" s="77">
        <f>MAX(C_predlog!R59:S59)</f>
        <v>20</v>
      </c>
      <c r="F50" s="19" t="str">
        <f>C_predlog!U59</f>
        <v>D</v>
      </c>
    </row>
    <row r="51" spans="1:6" ht="12.6" customHeight="1" x14ac:dyDescent="0.2">
      <c r="B51" s="20"/>
      <c r="C51" s="20"/>
    </row>
    <row r="52" spans="1:6" ht="15.75" x14ac:dyDescent="0.25">
      <c r="A52" s="21" t="s">
        <v>31</v>
      </c>
      <c r="B52" s="20"/>
      <c r="C52" s="20"/>
      <c r="D52" s="56" t="s">
        <v>32</v>
      </c>
    </row>
    <row r="53" spans="1:6" ht="28.5" customHeight="1" x14ac:dyDescent="0.2">
      <c r="A53" s="109" t="s">
        <v>23</v>
      </c>
      <c r="B53" s="109"/>
      <c r="C53" s="109"/>
      <c r="D53" s="109"/>
      <c r="E53" s="109"/>
      <c r="F53" s="13"/>
    </row>
    <row r="54" spans="1:6" ht="17.25" customHeight="1" x14ac:dyDescent="0.25">
      <c r="A54" s="110" t="s">
        <v>53</v>
      </c>
      <c r="B54" s="110"/>
      <c r="C54" s="110"/>
      <c r="D54" s="110"/>
      <c r="E54" s="110"/>
      <c r="F54" s="110"/>
    </row>
    <row r="55" spans="1:6" ht="27" customHeight="1" x14ac:dyDescent="0.2">
      <c r="A55" s="111" t="s">
        <v>24</v>
      </c>
      <c r="B55" s="111"/>
      <c r="C55" s="112" t="s">
        <v>56</v>
      </c>
      <c r="D55" s="112"/>
      <c r="E55" s="112"/>
      <c r="F55" s="112"/>
    </row>
    <row r="56" spans="1:6" ht="17.25" customHeight="1" x14ac:dyDescent="0.2">
      <c r="A56" s="112" t="s">
        <v>2</v>
      </c>
      <c r="B56" s="112"/>
      <c r="C56" s="112"/>
      <c r="D56" s="112" t="s">
        <v>25</v>
      </c>
      <c r="E56" s="112"/>
      <c r="F56" s="112"/>
    </row>
    <row r="57" spans="1:6" ht="4.5" customHeight="1" x14ac:dyDescent="0.25">
      <c r="A57" s="115"/>
      <c r="B57" s="115"/>
      <c r="C57" s="115"/>
      <c r="D57" s="115"/>
      <c r="E57" s="115"/>
      <c r="F57" s="115"/>
    </row>
    <row r="58" spans="1:6" ht="25.5" customHeight="1" x14ac:dyDescent="0.2">
      <c r="A58" s="116" t="s">
        <v>4</v>
      </c>
      <c r="B58" s="118" t="s">
        <v>26</v>
      </c>
      <c r="C58" s="119"/>
      <c r="D58" s="122" t="s">
        <v>27</v>
      </c>
      <c r="E58" s="123"/>
      <c r="F58" s="124" t="s">
        <v>28</v>
      </c>
    </row>
    <row r="59" spans="1:6" ht="42" customHeight="1" thickBot="1" x14ac:dyDescent="0.25">
      <c r="A59" s="117"/>
      <c r="B59" s="120"/>
      <c r="C59" s="121"/>
      <c r="D59" s="17" t="s">
        <v>29</v>
      </c>
      <c r="E59" s="18" t="s">
        <v>30</v>
      </c>
      <c r="F59" s="125"/>
    </row>
    <row r="60" spans="1:6" ht="13.5" thickTop="1" x14ac:dyDescent="0.2">
      <c r="A60" s="37" t="str">
        <f>C_predlog!A60</f>
        <v>46/2021</v>
      </c>
      <c r="B60" s="113" t="str">
        <f>C_predlog!B60</f>
        <v>Zekić Dušan</v>
      </c>
      <c r="C60" s="114"/>
      <c r="D60" s="77">
        <f>SUM(C_predlog!O60:Q60)</f>
        <v>0</v>
      </c>
      <c r="E60" s="77">
        <f>MAX(C_predlog!R60:S60)</f>
        <v>0</v>
      </c>
      <c r="F60" s="19" t="str">
        <f>C_predlog!U60</f>
        <v>F</v>
      </c>
    </row>
    <row r="61" spans="1:6" x14ac:dyDescent="0.2">
      <c r="A61" s="37" t="str">
        <f>C_predlog!A61</f>
        <v>47/2021</v>
      </c>
      <c r="B61" s="113" t="str">
        <f>C_predlog!B61</f>
        <v>Kurbardović Ansar</v>
      </c>
      <c r="C61" s="114"/>
      <c r="D61" s="77">
        <f>SUM(C_predlog!O61:Q61)</f>
        <v>25</v>
      </c>
      <c r="E61" s="77">
        <f>MAX(C_predlog!R61:S61)</f>
        <v>30</v>
      </c>
      <c r="F61" s="19" t="str">
        <f>C_predlog!U61</f>
        <v>E</v>
      </c>
    </row>
    <row r="62" spans="1:6" x14ac:dyDescent="0.2">
      <c r="A62" s="37" t="str">
        <f>C_predlog!A62</f>
        <v>48/2021</v>
      </c>
      <c r="B62" s="113" t="str">
        <f>C_predlog!B62</f>
        <v>Šljivančanin Aleksa</v>
      </c>
      <c r="C62" s="114"/>
      <c r="D62" s="77">
        <f>SUM(C_predlog!O62:Q62)</f>
        <v>40</v>
      </c>
      <c r="E62" s="77">
        <f>MAX(C_predlog!R62:S62)</f>
        <v>40</v>
      </c>
      <c r="F62" s="19" t="str">
        <f>C_predlog!U62</f>
        <v>B</v>
      </c>
    </row>
    <row r="63" spans="1:6" x14ac:dyDescent="0.2">
      <c r="A63" s="37" t="str">
        <f>C_predlog!A63</f>
        <v>50/2021</v>
      </c>
      <c r="B63" s="113" t="str">
        <f>C_predlog!B63</f>
        <v>Janes Benjamin</v>
      </c>
      <c r="C63" s="114"/>
      <c r="D63" s="77">
        <f>SUM(C_predlog!O63:Q63)</f>
        <v>0</v>
      </c>
      <c r="E63" s="77">
        <f>MAX(C_predlog!R63:S63)</f>
        <v>0</v>
      </c>
      <c r="F63" s="19" t="str">
        <f>C_predlog!U63</f>
        <v>F</v>
      </c>
    </row>
    <row r="64" spans="1:6" x14ac:dyDescent="0.2">
      <c r="A64" s="37" t="str">
        <f>C_predlog!A64</f>
        <v>51/2021</v>
      </c>
      <c r="B64" s="113" t="str">
        <f>C_predlog!B64</f>
        <v>Bulatović Bogić</v>
      </c>
      <c r="C64" s="114"/>
      <c r="D64" s="77">
        <f>SUM(C_predlog!O64:Q64)</f>
        <v>5</v>
      </c>
      <c r="E64" s="77">
        <f>MAX(C_predlog!R64:S64)</f>
        <v>33</v>
      </c>
      <c r="F64" s="19" t="str">
        <f>C_predlog!U64</f>
        <v>F</v>
      </c>
    </row>
    <row r="65" spans="1:6" x14ac:dyDescent="0.2">
      <c r="A65" s="37" t="str">
        <f>C_predlog!A65</f>
        <v>52/2021</v>
      </c>
      <c r="B65" s="113" t="str">
        <f>C_predlog!B65</f>
        <v>Kasalica Branislav</v>
      </c>
      <c r="C65" s="114"/>
      <c r="D65" s="77">
        <f>SUM(C_predlog!O65:Q65)</f>
        <v>0</v>
      </c>
      <c r="E65" s="77">
        <f>MAX(C_predlog!R65:S65)</f>
        <v>21</v>
      </c>
      <c r="F65" s="19" t="str">
        <f>C_predlog!U65</f>
        <v>F</v>
      </c>
    </row>
    <row r="66" spans="1:6" x14ac:dyDescent="0.2">
      <c r="A66" s="37" t="str">
        <f>C_predlog!A66</f>
        <v>53/2021</v>
      </c>
      <c r="B66" s="113" t="str">
        <f>C_predlog!B66</f>
        <v>Obradović Ivana</v>
      </c>
      <c r="C66" s="114"/>
      <c r="D66" s="77">
        <f>SUM(C_predlog!O66:Q66)</f>
        <v>1</v>
      </c>
      <c r="E66" s="77">
        <f>MAX(C_predlog!R66:S66)</f>
        <v>23</v>
      </c>
      <c r="F66" s="19" t="str">
        <f>C_predlog!U66</f>
        <v>F</v>
      </c>
    </row>
    <row r="67" spans="1:6" x14ac:dyDescent="0.2">
      <c r="A67" s="37" t="str">
        <f>C_predlog!A67</f>
        <v>54/2021</v>
      </c>
      <c r="B67" s="113" t="str">
        <f>C_predlog!B67</f>
        <v>Marvučić Bogdan</v>
      </c>
      <c r="C67" s="114"/>
      <c r="D67" s="77">
        <f>SUM(C_predlog!O67:Q67)</f>
        <v>0</v>
      </c>
      <c r="E67" s="77">
        <f>MAX(C_predlog!R67:S67)</f>
        <v>0</v>
      </c>
      <c r="F67" s="19" t="str">
        <f>C_predlog!U67</f>
        <v>F</v>
      </c>
    </row>
    <row r="68" spans="1:6" x14ac:dyDescent="0.2">
      <c r="A68" s="37" t="str">
        <f>C_predlog!A68</f>
        <v>55/2021</v>
      </c>
      <c r="B68" s="113" t="str">
        <f>C_predlog!B68</f>
        <v>Perović Petar</v>
      </c>
      <c r="C68" s="114"/>
      <c r="D68" s="77">
        <f>SUM(C_predlog!O68:Q68)</f>
        <v>0</v>
      </c>
      <c r="E68" s="77">
        <f>MAX(C_predlog!R68:S68)</f>
        <v>0</v>
      </c>
      <c r="F68" s="19" t="str">
        <f>C_predlog!U68</f>
        <v>F</v>
      </c>
    </row>
    <row r="69" spans="1:6" x14ac:dyDescent="0.2">
      <c r="A69" s="37" t="str">
        <f>C_predlog!A69</f>
        <v>10/2020</v>
      </c>
      <c r="B69" s="113" t="str">
        <f>C_predlog!B69</f>
        <v>Dajković Balša</v>
      </c>
      <c r="C69" s="114"/>
      <c r="D69" s="77">
        <f>SUM(C_predlog!O69:Q69)</f>
        <v>0</v>
      </c>
      <c r="E69" s="77">
        <f>MAX(C_predlog!R69:S69)</f>
        <v>0</v>
      </c>
      <c r="F69" s="19" t="str">
        <f>C_predlog!U69</f>
        <v>F</v>
      </c>
    </row>
    <row r="70" spans="1:6" x14ac:dyDescent="0.2">
      <c r="A70" s="37" t="str">
        <f>C_predlog!A70</f>
        <v>16/2020</v>
      </c>
      <c r="B70" s="113" t="str">
        <f>C_predlog!B70</f>
        <v>Alković Mia</v>
      </c>
      <c r="C70" s="114"/>
      <c r="D70" s="77">
        <f>SUM(C_predlog!O70:Q70)</f>
        <v>5</v>
      </c>
      <c r="E70" s="77">
        <f>MAX(C_predlog!R70:S70)</f>
        <v>24</v>
      </c>
      <c r="F70" s="19" t="str">
        <f>C_predlog!U70</f>
        <v>F</v>
      </c>
    </row>
    <row r="71" spans="1:6" x14ac:dyDescent="0.2">
      <c r="A71" s="37" t="str">
        <f>C_predlog!A71</f>
        <v>47/2020</v>
      </c>
      <c r="B71" s="113" t="str">
        <f>C_predlog!B71</f>
        <v>Pehar Dragan</v>
      </c>
      <c r="C71" s="114"/>
      <c r="D71" s="77">
        <f>SUM(C_predlog!O71:Q71)</f>
        <v>0</v>
      </c>
      <c r="E71" s="77">
        <f>MAX(C_predlog!R71:S71)</f>
        <v>0</v>
      </c>
      <c r="F71" s="19" t="str">
        <f>C_predlog!U71</f>
        <v>F</v>
      </c>
    </row>
    <row r="72" spans="1:6" x14ac:dyDescent="0.2">
      <c r="A72" s="37" t="str">
        <f>C_predlog!A72</f>
        <v>17/2019</v>
      </c>
      <c r="B72" s="113" t="str">
        <f>C_predlog!B72</f>
        <v>Vukčević Danilo</v>
      </c>
      <c r="C72" s="114"/>
      <c r="D72" s="77">
        <f>SUM(C_predlog!O72:Q72)</f>
        <v>21</v>
      </c>
      <c r="E72" s="77">
        <f>MAX(C_predlog!R72:S72)</f>
        <v>29</v>
      </c>
      <c r="F72" s="19" t="str">
        <f>C_predlog!U72</f>
        <v>E</v>
      </c>
    </row>
    <row r="73" spans="1:6" x14ac:dyDescent="0.2">
      <c r="A73" s="37" t="str">
        <f>C_predlog!A73</f>
        <v>46/2019</v>
      </c>
      <c r="B73" s="113" t="str">
        <f>C_predlog!B73</f>
        <v>Mijailović Mia</v>
      </c>
      <c r="C73" s="114"/>
      <c r="D73" s="77">
        <f>SUM(C_predlog!O73:Q73)</f>
        <v>0</v>
      </c>
      <c r="E73" s="77">
        <f>MAX(C_predlog!R73:S73)</f>
        <v>0</v>
      </c>
      <c r="F73" s="19" t="str">
        <f>C_predlog!U73</f>
        <v>F</v>
      </c>
    </row>
    <row r="74" spans="1:6" x14ac:dyDescent="0.2">
      <c r="A74" s="37" t="str">
        <f>C_predlog!A74</f>
        <v>32/2018</v>
      </c>
      <c r="B74" s="113" t="str">
        <f>C_predlog!B74</f>
        <v>Pejović Vasilisa</v>
      </c>
      <c r="C74" s="114"/>
      <c r="D74" s="77">
        <f>SUM(C_predlog!O74:Q74)</f>
        <v>0</v>
      </c>
      <c r="E74" s="77">
        <f>MAX(C_predlog!R74:S74)</f>
        <v>0</v>
      </c>
      <c r="F74" s="19" t="str">
        <f>C_predlog!U74</f>
        <v>F</v>
      </c>
    </row>
    <row r="75" spans="1:6" x14ac:dyDescent="0.2">
      <c r="A75" s="37" t="str">
        <f>C_predlog!A75</f>
        <v>34/2018</v>
      </c>
      <c r="B75" s="113" t="str">
        <f>C_predlog!B75</f>
        <v>Radulović Ana</v>
      </c>
      <c r="C75" s="114"/>
      <c r="D75" s="77">
        <f>SUM(C_predlog!O75:Q75)</f>
        <v>0</v>
      </c>
      <c r="E75" s="77">
        <f>MAX(C_predlog!R75:S75)</f>
        <v>0</v>
      </c>
      <c r="F75" s="19" t="str">
        <f>C_predlog!U75</f>
        <v>F</v>
      </c>
    </row>
    <row r="76" spans="1:6" x14ac:dyDescent="0.2">
      <c r="A76" s="37" t="str">
        <f>C_predlog!A76</f>
        <v>28/2017</v>
      </c>
      <c r="B76" s="113" t="str">
        <f>C_predlog!B76</f>
        <v>Vujović Slobodan</v>
      </c>
      <c r="C76" s="114"/>
      <c r="D76" s="77">
        <f>SUM(C_predlog!O76:Q76)</f>
        <v>1</v>
      </c>
      <c r="E76" s="77">
        <f>MAX(C_predlog!R76:S76)</f>
        <v>9</v>
      </c>
      <c r="F76" s="19" t="str">
        <f>C_predlog!U76</f>
        <v>F</v>
      </c>
    </row>
    <row r="77" spans="1:6" x14ac:dyDescent="0.2">
      <c r="A77" s="69" t="str">
        <f>C_predlog!A86</f>
        <v>36/2017</v>
      </c>
      <c r="B77" s="113" t="str">
        <f>C_predlog!B86</f>
        <v>Kalač Almin</v>
      </c>
      <c r="C77" s="114"/>
      <c r="D77" s="77">
        <f>SUM(C_predlog!O86:Q86)</f>
        <v>0</v>
      </c>
      <c r="E77" s="77">
        <f>MAX(C_predlog!R86:S86)</f>
        <v>0</v>
      </c>
      <c r="F77" s="19" t="str">
        <f>C_predlog!U86</f>
        <v>F</v>
      </c>
    </row>
    <row r="78" spans="1:6" x14ac:dyDescent="0.2">
      <c r="A78" s="69" t="str">
        <f>C_predlog!A87</f>
        <v>48/2014</v>
      </c>
      <c r="B78" s="113" t="str">
        <f>C_predlog!B87</f>
        <v>Praščević Ivana</v>
      </c>
      <c r="C78" s="114"/>
      <c r="D78" s="77">
        <f>SUM(C_predlog!O87:Q87)</f>
        <v>0</v>
      </c>
      <c r="E78" s="77">
        <f>MAX(C_predlog!R87:S87)</f>
        <v>0</v>
      </c>
      <c r="F78" s="19" t="str">
        <f>C_predlog!U87</f>
        <v>F</v>
      </c>
    </row>
    <row r="79" spans="1:6" x14ac:dyDescent="0.2">
      <c r="A79" s="69"/>
      <c r="B79" s="113"/>
      <c r="C79" s="114"/>
      <c r="D79" s="77"/>
      <c r="E79" s="77"/>
      <c r="F79" s="19"/>
    </row>
    <row r="80" spans="1:6" x14ac:dyDescent="0.2">
      <c r="A80" s="69"/>
      <c r="B80" s="113"/>
      <c r="C80" s="114"/>
      <c r="D80" s="77"/>
      <c r="E80" s="77"/>
      <c r="F80" s="19"/>
    </row>
    <row r="81" spans="1:6" x14ac:dyDescent="0.2">
      <c r="A81" s="69"/>
      <c r="B81" s="113"/>
      <c r="C81" s="114"/>
      <c r="D81" s="77"/>
      <c r="E81" s="77"/>
      <c r="F81" s="19"/>
    </row>
    <row r="82" spans="1:6" x14ac:dyDescent="0.2">
      <c r="A82" s="69"/>
      <c r="B82" s="113"/>
      <c r="C82" s="114"/>
      <c r="D82" s="77"/>
      <c r="E82" s="77"/>
      <c r="F82" s="19"/>
    </row>
    <row r="83" spans="1:6" x14ac:dyDescent="0.2">
      <c r="A83" s="69"/>
      <c r="B83" s="113"/>
      <c r="C83" s="114"/>
      <c r="D83" s="77"/>
      <c r="E83" s="77"/>
      <c r="F83" s="19"/>
    </row>
    <row r="84" spans="1:6" x14ac:dyDescent="0.2">
      <c r="A84" s="69"/>
      <c r="B84" s="113"/>
      <c r="C84" s="114"/>
      <c r="D84" s="77"/>
      <c r="E84" s="77"/>
      <c r="F84" s="19"/>
    </row>
    <row r="85" spans="1:6" x14ac:dyDescent="0.2">
      <c r="A85" s="69"/>
      <c r="B85" s="113"/>
      <c r="C85" s="114"/>
      <c r="D85" s="77"/>
      <c r="E85" s="77"/>
      <c r="F85" s="19"/>
    </row>
    <row r="86" spans="1:6" x14ac:dyDescent="0.2">
      <c r="A86" s="69"/>
      <c r="B86" s="113"/>
      <c r="C86" s="114"/>
      <c r="D86" s="77"/>
      <c r="E86" s="77"/>
      <c r="F86" s="19"/>
    </row>
    <row r="87" spans="1:6" x14ac:dyDescent="0.2">
      <c r="A87" s="69"/>
      <c r="B87" s="113"/>
      <c r="C87" s="114"/>
      <c r="D87" s="77"/>
      <c r="E87" s="77"/>
      <c r="F87" s="19"/>
    </row>
    <row r="88" spans="1:6" x14ac:dyDescent="0.2">
      <c r="A88" s="37"/>
      <c r="B88" s="113"/>
      <c r="C88" s="114"/>
      <c r="D88" s="77"/>
      <c r="E88" s="77"/>
      <c r="F88" s="19"/>
    </row>
    <row r="89" spans="1:6" x14ac:dyDescent="0.2">
      <c r="A89" s="37"/>
      <c r="B89" s="113"/>
      <c r="C89" s="114"/>
      <c r="D89" s="77"/>
      <c r="E89" s="77"/>
      <c r="F89" s="19"/>
    </row>
    <row r="90" spans="1:6" x14ac:dyDescent="0.2">
      <c r="A90" s="37"/>
      <c r="B90" s="113"/>
      <c r="C90" s="114"/>
      <c r="D90" s="77"/>
      <c r="E90" s="77"/>
      <c r="F90" s="19"/>
    </row>
    <row r="91" spans="1:6" x14ac:dyDescent="0.2">
      <c r="A91" s="37"/>
      <c r="B91" s="113"/>
      <c r="C91" s="114"/>
      <c r="D91" s="77"/>
      <c r="E91" s="77"/>
      <c r="F91" s="19"/>
    </row>
    <row r="92" spans="1:6" x14ac:dyDescent="0.2">
      <c r="A92" s="37"/>
      <c r="B92" s="113"/>
      <c r="C92" s="114"/>
      <c r="D92" s="77"/>
      <c r="E92" s="77"/>
      <c r="F92" s="19"/>
    </row>
    <row r="93" spans="1:6" x14ac:dyDescent="0.2">
      <c r="A93" s="37"/>
      <c r="B93" s="113"/>
      <c r="C93" s="114"/>
      <c r="D93" s="77"/>
      <c r="E93" s="77"/>
      <c r="F93" s="19"/>
    </row>
    <row r="94" spans="1:6" x14ac:dyDescent="0.2">
      <c r="A94" s="37"/>
      <c r="B94" s="113"/>
      <c r="C94" s="114"/>
      <c r="D94" s="77"/>
      <c r="E94" s="77"/>
      <c r="F94" s="19"/>
    </row>
    <row r="95" spans="1:6" x14ac:dyDescent="0.2">
      <c r="A95" s="37"/>
      <c r="B95" s="113"/>
      <c r="C95" s="114"/>
      <c r="D95" s="77"/>
      <c r="E95" s="77"/>
      <c r="F95" s="19"/>
    </row>
    <row r="96" spans="1:6" x14ac:dyDescent="0.2">
      <c r="A96" s="37"/>
      <c r="B96" s="113"/>
      <c r="C96" s="114"/>
      <c r="D96" s="77"/>
      <c r="E96" s="77"/>
      <c r="F96" s="19"/>
    </row>
    <row r="97" spans="1:6" x14ac:dyDescent="0.2">
      <c r="A97" s="37"/>
      <c r="B97" s="113"/>
      <c r="C97" s="114"/>
      <c r="D97" s="77"/>
      <c r="E97" s="77"/>
      <c r="F97" s="19"/>
    </row>
    <row r="98" spans="1:6" x14ac:dyDescent="0.2">
      <c r="A98" s="37"/>
      <c r="B98" s="113"/>
      <c r="C98" s="114"/>
      <c r="D98" s="77"/>
      <c r="E98" s="77"/>
      <c r="F98" s="19"/>
    </row>
    <row r="99" spans="1:6" x14ac:dyDescent="0.2">
      <c r="A99" s="37"/>
      <c r="B99" s="113"/>
      <c r="C99" s="114"/>
      <c r="D99" s="77"/>
      <c r="E99" s="77"/>
      <c r="F99" s="19"/>
    </row>
    <row r="100" spans="1:6" x14ac:dyDescent="0.2">
      <c r="A100" s="37"/>
      <c r="B100" s="113"/>
      <c r="C100" s="114"/>
      <c r="D100" s="77"/>
      <c r="E100" s="77"/>
      <c r="F100" s="19"/>
    </row>
    <row r="101" spans="1:6" x14ac:dyDescent="0.2">
      <c r="A101" s="37"/>
      <c r="B101" s="113"/>
      <c r="C101" s="114"/>
      <c r="D101" s="77"/>
      <c r="E101" s="77"/>
      <c r="F101" s="19"/>
    </row>
    <row r="102" spans="1:6" x14ac:dyDescent="0.2">
      <c r="A102" s="57"/>
      <c r="B102" s="113"/>
      <c r="C102" s="114"/>
      <c r="D102" s="77"/>
      <c r="E102" s="77"/>
      <c r="F102" s="19"/>
    </row>
    <row r="103" spans="1:6" ht="15.75" x14ac:dyDescent="0.2">
      <c r="B103" s="20"/>
      <c r="C103" s="20"/>
    </row>
    <row r="104" spans="1:6" ht="15.75" x14ac:dyDescent="0.25">
      <c r="A104" s="21" t="s">
        <v>31</v>
      </c>
      <c r="B104" s="20"/>
      <c r="C104" s="20"/>
      <c r="D104" s="56" t="s">
        <v>32</v>
      </c>
    </row>
  </sheetData>
  <mergeCells count="110">
    <mergeCell ref="B101:C101"/>
    <mergeCell ref="B102:C102"/>
    <mergeCell ref="B95:C95"/>
    <mergeCell ref="B96:C96"/>
    <mergeCell ref="B97:C97"/>
    <mergeCell ref="B98:C98"/>
    <mergeCell ref="B99:C99"/>
    <mergeCell ref="B100:C100"/>
    <mergeCell ref="B89:C89"/>
    <mergeCell ref="B90:C90"/>
    <mergeCell ref="B91:C91"/>
    <mergeCell ref="B92:C92"/>
    <mergeCell ref="B93:C93"/>
    <mergeCell ref="B94:C94"/>
    <mergeCell ref="B85:C85"/>
    <mergeCell ref="B86:C86"/>
    <mergeCell ref="B87:C87"/>
    <mergeCell ref="B88:C88"/>
    <mergeCell ref="A53:E53"/>
    <mergeCell ref="A54:F54"/>
    <mergeCell ref="A55:B55"/>
    <mergeCell ref="C55:F55"/>
    <mergeCell ref="A56:C56"/>
    <mergeCell ref="D56:F56"/>
    <mergeCell ref="A57:C57"/>
    <mergeCell ref="D57:F57"/>
    <mergeCell ref="A58:A59"/>
    <mergeCell ref="B58:C59"/>
    <mergeCell ref="D58:E58"/>
    <mergeCell ref="F58:F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50:C50"/>
    <mergeCell ref="B83:C83"/>
    <mergeCell ref="B84:C84"/>
    <mergeCell ref="B78:C78"/>
    <mergeCell ref="B79:C79"/>
    <mergeCell ref="B80:C80"/>
    <mergeCell ref="B81:C81"/>
    <mergeCell ref="B82:C82"/>
    <mergeCell ref="B72:C72"/>
    <mergeCell ref="B73:C73"/>
    <mergeCell ref="B74:C74"/>
    <mergeCell ref="B75:C75"/>
    <mergeCell ref="B76:C76"/>
    <mergeCell ref="B77:C77"/>
    <mergeCell ref="B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11:C11"/>
    <mergeCell ref="B12:C12"/>
    <mergeCell ref="B13:C13"/>
    <mergeCell ref="A5:C5"/>
    <mergeCell ref="D5:F5"/>
    <mergeCell ref="A6:A7"/>
    <mergeCell ref="B6:C7"/>
    <mergeCell ref="D6:E6"/>
    <mergeCell ref="F6:F7"/>
    <mergeCell ref="A1:E1"/>
    <mergeCell ref="A2:F2"/>
    <mergeCell ref="A3:B3"/>
    <mergeCell ref="C3:F3"/>
    <mergeCell ref="A4:C4"/>
    <mergeCell ref="D4:F4"/>
    <mergeCell ref="B8:C8"/>
    <mergeCell ref="B9:C9"/>
    <mergeCell ref="B10:C10"/>
  </mergeCells>
  <pageMargins left="0.55118110236220474" right="0.55118110236220474" top="0.78740157480314965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117"/>
  <sheetViews>
    <sheetView tabSelected="1" topLeftCell="A8" workbookViewId="0">
      <selection activeCell="V7" sqref="V7"/>
    </sheetView>
  </sheetViews>
  <sheetFormatPr defaultRowHeight="12.75" x14ac:dyDescent="0.2"/>
  <cols>
    <col min="1" max="1" width="8.5703125" style="1" customWidth="1"/>
    <col min="2" max="2" width="27.7109375" style="1" customWidth="1"/>
    <col min="3" max="3" width="8.140625" style="1" customWidth="1"/>
    <col min="4" max="14" width="3.85546875" style="1" customWidth="1"/>
    <col min="15" max="17" width="5.42578125" style="1" customWidth="1"/>
    <col min="18" max="18" width="8.42578125" style="1" customWidth="1"/>
    <col min="19" max="19" width="9.140625" style="1"/>
    <col min="20" max="20" width="6.28515625" style="1" customWidth="1"/>
    <col min="21" max="21" width="5.85546875" style="1" customWidth="1"/>
    <col min="22" max="16384" width="9.140625" style="1"/>
  </cols>
  <sheetData>
    <row r="1" spans="1:24" ht="18.75" x14ac:dyDescent="0.2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9"/>
      <c r="T1" s="139"/>
      <c r="U1" s="139"/>
    </row>
    <row r="2" spans="1:24" x14ac:dyDescent="0.2">
      <c r="A2" s="140" t="s">
        <v>58</v>
      </c>
      <c r="B2" s="141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3"/>
      <c r="O2" s="144" t="s">
        <v>1</v>
      </c>
      <c r="P2" s="145"/>
      <c r="Q2" s="145"/>
      <c r="R2" s="146"/>
      <c r="S2" s="146"/>
      <c r="T2" s="146"/>
      <c r="U2" s="147"/>
    </row>
    <row r="3" spans="1:24" ht="21" customHeight="1" x14ac:dyDescent="0.2">
      <c r="A3" s="148" t="s">
        <v>2</v>
      </c>
      <c r="B3" s="148"/>
      <c r="C3" s="148"/>
      <c r="D3" s="149" t="s">
        <v>3</v>
      </c>
      <c r="E3" s="149"/>
      <c r="F3" s="149"/>
      <c r="G3" s="149"/>
      <c r="H3" s="150" t="s">
        <v>56</v>
      </c>
      <c r="I3" s="150"/>
      <c r="J3" s="150"/>
      <c r="K3" s="150"/>
      <c r="L3" s="150"/>
      <c r="M3" s="150"/>
      <c r="N3" s="150"/>
      <c r="O3" s="150"/>
      <c r="P3" s="150"/>
      <c r="Q3" s="151" t="s">
        <v>171</v>
      </c>
      <c r="R3" s="151"/>
      <c r="S3" s="151"/>
      <c r="T3" s="151"/>
      <c r="U3" s="151"/>
    </row>
    <row r="4" spans="1:24" ht="6.75" customHeight="1" x14ac:dyDescent="0.2">
      <c r="D4" s="2"/>
      <c r="E4" s="2"/>
      <c r="F4" s="2"/>
      <c r="G4" s="2"/>
      <c r="H4" s="2"/>
    </row>
    <row r="5" spans="1:24" ht="21" customHeight="1" x14ac:dyDescent="0.2">
      <c r="A5" s="126" t="s">
        <v>4</v>
      </c>
      <c r="B5" s="129" t="s">
        <v>5</v>
      </c>
      <c r="C5" s="132" t="s">
        <v>6</v>
      </c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3" t="s">
        <v>7</v>
      </c>
      <c r="U5" s="135" t="s">
        <v>8</v>
      </c>
    </row>
    <row r="6" spans="1:24" ht="21" customHeight="1" x14ac:dyDescent="0.2">
      <c r="A6" s="127"/>
      <c r="B6" s="130"/>
      <c r="C6" s="3"/>
      <c r="D6" s="137" t="s">
        <v>9</v>
      </c>
      <c r="E6" s="137"/>
      <c r="F6" s="137"/>
      <c r="G6" s="137"/>
      <c r="H6" s="137"/>
      <c r="I6" s="137" t="s">
        <v>10</v>
      </c>
      <c r="J6" s="137"/>
      <c r="K6" s="137"/>
      <c r="L6" s="137" t="s">
        <v>11</v>
      </c>
      <c r="M6" s="137"/>
      <c r="N6" s="137"/>
      <c r="O6" s="137" t="s">
        <v>12</v>
      </c>
      <c r="P6" s="137"/>
      <c r="Q6" s="137"/>
      <c r="R6" s="137" t="s">
        <v>13</v>
      </c>
      <c r="S6" s="137"/>
      <c r="T6" s="133"/>
      <c r="U6" s="135"/>
    </row>
    <row r="7" spans="1:24" ht="21" customHeight="1" x14ac:dyDescent="0.2">
      <c r="A7" s="128"/>
      <c r="B7" s="131"/>
      <c r="C7" s="4" t="s">
        <v>14</v>
      </c>
      <c r="D7" s="5" t="s">
        <v>15</v>
      </c>
      <c r="E7" s="5" t="s">
        <v>16</v>
      </c>
      <c r="F7" s="5" t="s">
        <v>17</v>
      </c>
      <c r="G7" s="5" t="s">
        <v>18</v>
      </c>
      <c r="H7" s="5" t="s">
        <v>19</v>
      </c>
      <c r="I7" s="5" t="s">
        <v>15</v>
      </c>
      <c r="J7" s="5" t="s">
        <v>16</v>
      </c>
      <c r="K7" s="5" t="s">
        <v>17</v>
      </c>
      <c r="L7" s="5" t="s">
        <v>15</v>
      </c>
      <c r="M7" s="5" t="s">
        <v>16</v>
      </c>
      <c r="N7" s="5" t="s">
        <v>17</v>
      </c>
      <c r="O7" s="5" t="s">
        <v>15</v>
      </c>
      <c r="P7" s="5" t="s">
        <v>16</v>
      </c>
      <c r="Q7" s="5" t="s">
        <v>17</v>
      </c>
      <c r="R7" s="5" t="s">
        <v>20</v>
      </c>
      <c r="S7" s="5" t="s">
        <v>21</v>
      </c>
      <c r="T7" s="134"/>
      <c r="U7" s="136"/>
    </row>
    <row r="8" spans="1:24" x14ac:dyDescent="0.2">
      <c r="A8" s="9" t="str">
        <f>'D1'!I2</f>
        <v>1/2021</v>
      </c>
      <c r="B8" s="6" t="str">
        <f>'D1'!J2</f>
        <v>Roćenović Danilo</v>
      </c>
      <c r="C8" s="7"/>
      <c r="D8" s="8"/>
      <c r="E8" s="8"/>
      <c r="F8" s="7"/>
      <c r="G8" s="7"/>
      <c r="H8" s="7"/>
      <c r="I8" s="9"/>
      <c r="J8" s="9"/>
      <c r="K8" s="9"/>
      <c r="L8" s="9"/>
      <c r="M8" s="9"/>
      <c r="N8" s="9"/>
      <c r="O8" s="10"/>
      <c r="P8" s="10"/>
      <c r="Q8" s="9"/>
      <c r="R8" s="7"/>
      <c r="S8" s="7"/>
      <c r="T8" s="11">
        <f t="shared" ref="T8:T37" si="0">SUM(D8:E8,O8,P8,MAX(R8,S8))</f>
        <v>0</v>
      </c>
      <c r="U8" s="11" t="str">
        <f>IF(T8&gt;89,"A",IF(T8&gt;79,"B",IF(T8&gt;69,"C",IF(T8&gt;59,"D",IF(T8&gt;49,"E","F")))))</f>
        <v>F</v>
      </c>
      <c r="X8" s="38"/>
    </row>
    <row r="9" spans="1:24" x14ac:dyDescent="0.2">
      <c r="A9" s="9" t="str">
        <f>'D1'!I3</f>
        <v>2/2021</v>
      </c>
      <c r="B9" s="6" t="str">
        <f>'D1'!J3</f>
        <v>Lekić Dušica</v>
      </c>
      <c r="C9" s="7"/>
      <c r="D9" s="8"/>
      <c r="E9" s="8"/>
      <c r="F9" s="7"/>
      <c r="G9" s="7"/>
      <c r="H9" s="7"/>
      <c r="I9" s="9"/>
      <c r="J9" s="9"/>
      <c r="K9" s="9"/>
      <c r="L9" s="9"/>
      <c r="M9" s="9"/>
      <c r="N9" s="9"/>
      <c r="O9" s="10">
        <v>23</v>
      </c>
      <c r="P9" s="10"/>
      <c r="Q9" s="9"/>
      <c r="R9" s="7">
        <v>27</v>
      </c>
      <c r="S9" s="7"/>
      <c r="T9" s="11">
        <f t="shared" si="0"/>
        <v>50</v>
      </c>
      <c r="U9" s="11" t="str">
        <f t="shared" ref="U9:U37" si="1">IF(T9&gt;89,"A",IF(T9&gt;79,"B",IF(T9&gt;69,"C",IF(T9&gt;59,"D",IF(T9&gt;49,"E","F")))))</f>
        <v>E</v>
      </c>
      <c r="X9" s="38"/>
    </row>
    <row r="10" spans="1:24" x14ac:dyDescent="0.2">
      <c r="A10" s="9" t="str">
        <f>'D1'!I4</f>
        <v>4/2021</v>
      </c>
      <c r="B10" s="6" t="str">
        <f>'D1'!J4</f>
        <v>Miletić Rajan</v>
      </c>
      <c r="C10" s="7"/>
      <c r="D10" s="8"/>
      <c r="E10" s="8"/>
      <c r="F10" s="7"/>
      <c r="G10" s="7"/>
      <c r="H10" s="7"/>
      <c r="I10" s="9"/>
      <c r="J10" s="9"/>
      <c r="K10" s="9"/>
      <c r="L10" s="9"/>
      <c r="M10" s="9"/>
      <c r="N10" s="9"/>
      <c r="O10" s="10">
        <v>15</v>
      </c>
      <c r="P10" s="10"/>
      <c r="Q10" s="9"/>
      <c r="R10" s="7">
        <v>19</v>
      </c>
      <c r="S10" s="7">
        <v>36</v>
      </c>
      <c r="T10" s="11">
        <f t="shared" si="0"/>
        <v>51</v>
      </c>
      <c r="U10" s="11" t="str">
        <f t="shared" si="1"/>
        <v>E</v>
      </c>
      <c r="X10" s="38"/>
    </row>
    <row r="11" spans="1:24" x14ac:dyDescent="0.2">
      <c r="A11" s="9" t="str">
        <f>'D1'!I5</f>
        <v>5/2021</v>
      </c>
      <c r="B11" s="6" t="str">
        <f>'D1'!J5</f>
        <v>Bjelica Milica</v>
      </c>
      <c r="C11" s="7"/>
      <c r="D11" s="8"/>
      <c r="E11" s="8"/>
      <c r="F11" s="7"/>
      <c r="G11" s="7"/>
      <c r="H11" s="7"/>
      <c r="I11" s="9"/>
      <c r="J11" s="9"/>
      <c r="K11" s="9"/>
      <c r="L11" s="9"/>
      <c r="M11" s="9"/>
      <c r="N11" s="9"/>
      <c r="O11" s="10">
        <v>1</v>
      </c>
      <c r="P11" s="10"/>
      <c r="Q11" s="9"/>
      <c r="R11" s="7">
        <v>24</v>
      </c>
      <c r="S11" s="7"/>
      <c r="T11" s="11">
        <f t="shared" si="0"/>
        <v>25</v>
      </c>
      <c r="U11" s="11" t="str">
        <f t="shared" si="1"/>
        <v>F</v>
      </c>
      <c r="X11" s="38"/>
    </row>
    <row r="12" spans="1:24" x14ac:dyDescent="0.2">
      <c r="A12" s="9" t="str">
        <f>'D1'!I6</f>
        <v>7/2021</v>
      </c>
      <c r="B12" s="6" t="str">
        <f>'D1'!J6</f>
        <v>Konatar Danilo</v>
      </c>
      <c r="C12" s="7"/>
      <c r="D12" s="8"/>
      <c r="E12" s="8"/>
      <c r="F12" s="7"/>
      <c r="G12" s="7"/>
      <c r="H12" s="7"/>
      <c r="I12" s="9"/>
      <c r="J12" s="9"/>
      <c r="K12" s="9"/>
      <c r="L12" s="9"/>
      <c r="M12" s="9"/>
      <c r="N12" s="9"/>
      <c r="O12" s="10"/>
      <c r="P12" s="10"/>
      <c r="Q12" s="9"/>
      <c r="R12" s="7"/>
      <c r="S12" s="7"/>
      <c r="T12" s="11">
        <f t="shared" si="0"/>
        <v>0</v>
      </c>
      <c r="U12" s="11" t="str">
        <f t="shared" si="1"/>
        <v>F</v>
      </c>
      <c r="X12" s="38"/>
    </row>
    <row r="13" spans="1:24" x14ac:dyDescent="0.2">
      <c r="A13" s="9" t="str">
        <f>'D1'!I7</f>
        <v>8/2021</v>
      </c>
      <c r="B13" s="6" t="str">
        <f>'D1'!J7</f>
        <v>Raičević Jovan</v>
      </c>
      <c r="C13" s="7"/>
      <c r="D13" s="8"/>
      <c r="E13" s="8"/>
      <c r="F13" s="7"/>
      <c r="G13" s="7"/>
      <c r="H13" s="7"/>
      <c r="I13" s="9"/>
      <c r="J13" s="9"/>
      <c r="K13" s="9"/>
      <c r="L13" s="9"/>
      <c r="M13" s="9"/>
      <c r="N13" s="9"/>
      <c r="O13" s="10">
        <v>4</v>
      </c>
      <c r="P13" s="10"/>
      <c r="Q13" s="9"/>
      <c r="R13" s="7">
        <v>21</v>
      </c>
      <c r="S13" s="7">
        <v>22</v>
      </c>
      <c r="T13" s="11">
        <f t="shared" si="0"/>
        <v>26</v>
      </c>
      <c r="U13" s="11" t="str">
        <f t="shared" si="1"/>
        <v>F</v>
      </c>
      <c r="V13" s="60"/>
      <c r="X13" s="38"/>
    </row>
    <row r="14" spans="1:24" x14ac:dyDescent="0.2">
      <c r="A14" s="9" t="str">
        <f>'D1'!I8</f>
        <v>9/2021</v>
      </c>
      <c r="B14" s="6" t="str">
        <f>'D1'!J8</f>
        <v>Jokanović Ana</v>
      </c>
      <c r="C14" s="7"/>
      <c r="D14" s="8"/>
      <c r="E14" s="8"/>
      <c r="F14" s="7"/>
      <c r="G14" s="7"/>
      <c r="H14" s="7"/>
      <c r="I14" s="9"/>
      <c r="J14" s="9"/>
      <c r="K14" s="9"/>
      <c r="L14" s="9"/>
      <c r="M14" s="9"/>
      <c r="N14" s="9"/>
      <c r="O14" s="10">
        <v>12</v>
      </c>
      <c r="P14" s="10"/>
      <c r="Q14" s="9"/>
      <c r="R14" s="7">
        <v>48</v>
      </c>
      <c r="S14" s="7"/>
      <c r="T14" s="11">
        <f t="shared" si="0"/>
        <v>60</v>
      </c>
      <c r="U14" s="11" t="str">
        <f t="shared" si="1"/>
        <v>D</v>
      </c>
      <c r="X14" s="38"/>
    </row>
    <row r="15" spans="1:24" x14ac:dyDescent="0.2">
      <c r="A15" s="9" t="str">
        <f>'D1'!I9</f>
        <v>10/2021</v>
      </c>
      <c r="B15" s="6" t="str">
        <f>'D1'!J9</f>
        <v>Planić Andrej</v>
      </c>
      <c r="C15" s="7"/>
      <c r="D15" s="8"/>
      <c r="E15" s="8"/>
      <c r="F15" s="7"/>
      <c r="G15" s="7"/>
      <c r="H15" s="7"/>
      <c r="I15" s="9"/>
      <c r="J15" s="9"/>
      <c r="K15" s="9"/>
      <c r="L15" s="9"/>
      <c r="M15" s="9"/>
      <c r="N15" s="9"/>
      <c r="O15" s="10">
        <v>30</v>
      </c>
      <c r="P15" s="10"/>
      <c r="Q15" s="9"/>
      <c r="R15" s="7">
        <v>30</v>
      </c>
      <c r="S15" s="7"/>
      <c r="T15" s="11">
        <f t="shared" si="0"/>
        <v>60</v>
      </c>
      <c r="U15" s="11" t="str">
        <f t="shared" si="1"/>
        <v>D</v>
      </c>
      <c r="X15" s="38"/>
    </row>
    <row r="16" spans="1:24" x14ac:dyDescent="0.2">
      <c r="A16" s="9" t="str">
        <f>'D1'!I10</f>
        <v>11/2021</v>
      </c>
      <c r="B16" s="6" t="str">
        <f>'D1'!J10</f>
        <v>Čabarkapa Đorđe</v>
      </c>
      <c r="C16" s="7"/>
      <c r="D16" s="8"/>
      <c r="E16" s="8"/>
      <c r="F16" s="7"/>
      <c r="G16" s="7"/>
      <c r="H16" s="7"/>
      <c r="I16" s="9"/>
      <c r="J16" s="9"/>
      <c r="K16" s="9"/>
      <c r="L16" s="9"/>
      <c r="M16" s="9"/>
      <c r="N16" s="9"/>
      <c r="O16" s="10">
        <v>16</v>
      </c>
      <c r="P16" s="10"/>
      <c r="Q16" s="9"/>
      <c r="R16" s="7"/>
      <c r="S16" s="7">
        <v>34</v>
      </c>
      <c r="T16" s="11">
        <f t="shared" si="0"/>
        <v>50</v>
      </c>
      <c r="U16" s="11" t="str">
        <f t="shared" si="1"/>
        <v>E</v>
      </c>
      <c r="W16" s="60"/>
      <c r="X16" s="38"/>
    </row>
    <row r="17" spans="1:24" x14ac:dyDescent="0.2">
      <c r="A17" s="9" t="str">
        <f>'D1'!I11</f>
        <v>12/2021</v>
      </c>
      <c r="B17" s="6" t="str">
        <f>'D1'!J11</f>
        <v>Popović Antonije</v>
      </c>
      <c r="C17" s="7"/>
      <c r="D17" s="8"/>
      <c r="E17" s="8"/>
      <c r="F17" s="7"/>
      <c r="G17" s="7"/>
      <c r="H17" s="7"/>
      <c r="I17" s="9"/>
      <c r="J17" s="9"/>
      <c r="K17" s="9"/>
      <c r="L17" s="9"/>
      <c r="M17" s="9"/>
      <c r="N17" s="9"/>
      <c r="O17" s="10"/>
      <c r="P17" s="10"/>
      <c r="Q17" s="9"/>
      <c r="R17" s="7"/>
      <c r="S17" s="7">
        <v>13</v>
      </c>
      <c r="T17" s="11">
        <f t="shared" si="0"/>
        <v>13</v>
      </c>
      <c r="U17" s="11" t="str">
        <f t="shared" si="1"/>
        <v>F</v>
      </c>
      <c r="X17" s="38"/>
    </row>
    <row r="18" spans="1:24" x14ac:dyDescent="0.2">
      <c r="A18" s="9" t="str">
        <f>'D1'!I12</f>
        <v>13/2021</v>
      </c>
      <c r="B18" s="6" t="str">
        <f>'D1'!J12</f>
        <v>Alorić Vladan</v>
      </c>
      <c r="C18" s="7"/>
      <c r="D18" s="8"/>
      <c r="E18" s="8"/>
      <c r="F18" s="7"/>
      <c r="G18" s="7"/>
      <c r="H18" s="7"/>
      <c r="I18" s="9"/>
      <c r="J18" s="9"/>
      <c r="K18" s="9"/>
      <c r="L18" s="9"/>
      <c r="M18" s="9"/>
      <c r="N18" s="9"/>
      <c r="O18" s="10"/>
      <c r="P18" s="10"/>
      <c r="Q18" s="9"/>
      <c r="R18" s="7"/>
      <c r="S18" s="7"/>
      <c r="T18" s="11">
        <f t="shared" si="0"/>
        <v>0</v>
      </c>
      <c r="U18" s="11" t="str">
        <f t="shared" si="1"/>
        <v>F</v>
      </c>
      <c r="X18" s="38"/>
    </row>
    <row r="19" spans="1:24" x14ac:dyDescent="0.2">
      <c r="A19" s="9" t="str">
        <f>'D1'!I13</f>
        <v>14/2021</v>
      </c>
      <c r="B19" s="6" t="str">
        <f>'D1'!J13</f>
        <v>Loncović Andrija</v>
      </c>
      <c r="C19" s="7"/>
      <c r="D19" s="8"/>
      <c r="E19" s="8"/>
      <c r="F19" s="7"/>
      <c r="G19" s="7"/>
      <c r="H19" s="7"/>
      <c r="I19" s="9"/>
      <c r="J19" s="9"/>
      <c r="K19" s="9"/>
      <c r="L19" s="9"/>
      <c r="M19" s="9"/>
      <c r="N19" s="9"/>
      <c r="O19" s="10">
        <v>21</v>
      </c>
      <c r="P19" s="10"/>
      <c r="Q19" s="9"/>
      <c r="R19" s="7">
        <v>15</v>
      </c>
      <c r="S19" s="7">
        <v>34</v>
      </c>
      <c r="T19" s="11">
        <f t="shared" si="0"/>
        <v>55</v>
      </c>
      <c r="U19" s="11" t="str">
        <f t="shared" si="1"/>
        <v>E</v>
      </c>
      <c r="X19" s="38"/>
    </row>
    <row r="20" spans="1:24" x14ac:dyDescent="0.2">
      <c r="A20" s="9" t="str">
        <f>'D1'!I14</f>
        <v>15/2021</v>
      </c>
      <c r="B20" s="6" t="str">
        <f>'D1'!J14</f>
        <v>Otović Gorica</v>
      </c>
      <c r="C20" s="7"/>
      <c r="D20" s="8"/>
      <c r="E20" s="8"/>
      <c r="F20" s="7"/>
      <c r="G20" s="7"/>
      <c r="H20" s="7"/>
      <c r="I20" s="9"/>
      <c r="J20" s="9"/>
      <c r="K20" s="9"/>
      <c r="L20" s="9"/>
      <c r="M20" s="9"/>
      <c r="N20" s="9"/>
      <c r="O20" s="10"/>
      <c r="P20" s="10"/>
      <c r="Q20" s="9"/>
      <c r="R20" s="7"/>
      <c r="S20" s="7"/>
      <c r="T20" s="11">
        <f t="shared" si="0"/>
        <v>0</v>
      </c>
      <c r="U20" s="11" t="str">
        <f t="shared" si="1"/>
        <v>F</v>
      </c>
      <c r="W20" s="60"/>
      <c r="X20" s="38"/>
    </row>
    <row r="21" spans="1:24" x14ac:dyDescent="0.2">
      <c r="A21" s="9" t="str">
        <f>'D1'!I15</f>
        <v>16/2021</v>
      </c>
      <c r="B21" s="6" t="str">
        <f>'D1'!J15</f>
        <v>Marković Una</v>
      </c>
      <c r="C21" s="7"/>
      <c r="D21" s="8"/>
      <c r="E21" s="8"/>
      <c r="F21" s="7"/>
      <c r="G21" s="7"/>
      <c r="H21" s="7"/>
      <c r="I21" s="9"/>
      <c r="J21" s="9"/>
      <c r="K21" s="9"/>
      <c r="L21" s="9"/>
      <c r="M21" s="9"/>
      <c r="N21" s="9"/>
      <c r="O21" s="10">
        <v>9</v>
      </c>
      <c r="P21" s="10"/>
      <c r="Q21" s="9"/>
      <c r="R21" s="7">
        <v>28</v>
      </c>
      <c r="S21" s="7"/>
      <c r="T21" s="11">
        <f t="shared" si="0"/>
        <v>37</v>
      </c>
      <c r="U21" s="11" t="str">
        <f t="shared" si="1"/>
        <v>F</v>
      </c>
      <c r="X21" s="38"/>
    </row>
    <row r="22" spans="1:24" x14ac:dyDescent="0.2">
      <c r="A22" s="9" t="str">
        <f>'D1'!I16</f>
        <v>17/2021</v>
      </c>
      <c r="B22" s="6" t="str">
        <f>'D1'!J16</f>
        <v>Kustudić Krsto</v>
      </c>
      <c r="C22" s="7"/>
      <c r="D22" s="8"/>
      <c r="E22" s="8"/>
      <c r="F22" s="7"/>
      <c r="G22" s="7"/>
      <c r="H22" s="7"/>
      <c r="I22" s="9"/>
      <c r="J22" s="9"/>
      <c r="K22" s="9"/>
      <c r="L22" s="9"/>
      <c r="M22" s="9"/>
      <c r="N22" s="9"/>
      <c r="O22" s="10">
        <v>20</v>
      </c>
      <c r="P22" s="10"/>
      <c r="Q22" s="9"/>
      <c r="R22" s="7">
        <v>35</v>
      </c>
      <c r="S22" s="7"/>
      <c r="T22" s="11">
        <f t="shared" si="0"/>
        <v>55</v>
      </c>
      <c r="U22" s="11" t="str">
        <f t="shared" si="1"/>
        <v>E</v>
      </c>
      <c r="X22" s="38"/>
    </row>
    <row r="23" spans="1:24" x14ac:dyDescent="0.2">
      <c r="A23" s="9" t="str">
        <f>'D1'!I17</f>
        <v>18/2021</v>
      </c>
      <c r="B23" s="6" t="str">
        <f>'D1'!J17</f>
        <v>Gojković Marko</v>
      </c>
      <c r="C23" s="7"/>
      <c r="D23" s="8"/>
      <c r="E23" s="8"/>
      <c r="F23" s="7"/>
      <c r="G23" s="7"/>
      <c r="H23" s="7"/>
      <c r="I23" s="9"/>
      <c r="J23" s="9"/>
      <c r="K23" s="9"/>
      <c r="L23" s="9"/>
      <c r="M23" s="9"/>
      <c r="N23" s="9"/>
      <c r="O23" s="10">
        <v>30</v>
      </c>
      <c r="P23" s="10"/>
      <c r="Q23" s="9"/>
      <c r="R23" s="7">
        <v>25</v>
      </c>
      <c r="S23" s="7"/>
      <c r="T23" s="11">
        <f t="shared" si="0"/>
        <v>55</v>
      </c>
      <c r="U23" s="11" t="str">
        <f t="shared" si="1"/>
        <v>E</v>
      </c>
      <c r="X23" s="38"/>
    </row>
    <row r="24" spans="1:24" x14ac:dyDescent="0.2">
      <c r="A24" s="9" t="str">
        <f>'D1'!I18</f>
        <v>19/2021</v>
      </c>
      <c r="B24" s="6" t="str">
        <f>'D1'!J18</f>
        <v>Peković Nađa</v>
      </c>
      <c r="C24" s="7"/>
      <c r="D24" s="8"/>
      <c r="E24" s="8"/>
      <c r="F24" s="7"/>
      <c r="G24" s="7"/>
      <c r="H24" s="7"/>
      <c r="I24" s="9"/>
      <c r="J24" s="9"/>
      <c r="K24" s="9"/>
      <c r="L24" s="9"/>
      <c r="M24" s="9"/>
      <c r="N24" s="9"/>
      <c r="O24" s="10"/>
      <c r="P24" s="10"/>
      <c r="Q24" s="9"/>
      <c r="R24" s="7">
        <v>4</v>
      </c>
      <c r="S24" s="7"/>
      <c r="T24" s="11">
        <f t="shared" si="0"/>
        <v>4</v>
      </c>
      <c r="U24" s="11" t="str">
        <f t="shared" si="1"/>
        <v>F</v>
      </c>
      <c r="X24" s="38"/>
    </row>
    <row r="25" spans="1:24" x14ac:dyDescent="0.2">
      <c r="A25" s="9" t="str">
        <f>'D1'!I19</f>
        <v>21/2021</v>
      </c>
      <c r="B25" s="6" t="str">
        <f>'D1'!J19</f>
        <v>Radulović Lazar</v>
      </c>
      <c r="C25" s="7"/>
      <c r="D25" s="8"/>
      <c r="E25" s="8"/>
      <c r="F25" s="7"/>
      <c r="G25" s="7"/>
      <c r="H25" s="7"/>
      <c r="I25" s="9"/>
      <c r="J25" s="9"/>
      <c r="K25" s="9"/>
      <c r="L25" s="9"/>
      <c r="M25" s="9"/>
      <c r="N25" s="9"/>
      <c r="O25" s="10"/>
      <c r="P25" s="10"/>
      <c r="Q25" s="9"/>
      <c r="R25" s="7"/>
      <c r="S25" s="7"/>
      <c r="T25" s="11">
        <f t="shared" si="0"/>
        <v>0</v>
      </c>
      <c r="U25" s="11" t="str">
        <f t="shared" si="1"/>
        <v>F</v>
      </c>
      <c r="X25" s="38"/>
    </row>
    <row r="26" spans="1:24" x14ac:dyDescent="0.2">
      <c r="A26" s="9" t="str">
        <f>'D1'!I20</f>
        <v>22/2021</v>
      </c>
      <c r="B26" s="6" t="str">
        <f>'D1'!J20</f>
        <v>Simović Milica</v>
      </c>
      <c r="C26" s="7"/>
      <c r="D26" s="8"/>
      <c r="E26" s="8"/>
      <c r="F26" s="7"/>
      <c r="G26" s="7"/>
      <c r="H26" s="7"/>
      <c r="I26" s="9"/>
      <c r="J26" s="9"/>
      <c r="K26" s="9"/>
      <c r="L26" s="9"/>
      <c r="M26" s="9"/>
      <c r="N26" s="9"/>
      <c r="O26" s="10">
        <v>30</v>
      </c>
      <c r="P26" s="10"/>
      <c r="Q26" s="9"/>
      <c r="R26" s="7">
        <v>27</v>
      </c>
      <c r="S26" s="7">
        <v>50</v>
      </c>
      <c r="T26" s="11">
        <f t="shared" si="0"/>
        <v>80</v>
      </c>
      <c r="U26" s="11" t="str">
        <f t="shared" si="1"/>
        <v>B</v>
      </c>
      <c r="W26" s="60"/>
      <c r="X26" s="38"/>
    </row>
    <row r="27" spans="1:24" x14ac:dyDescent="0.2">
      <c r="A27" s="9" t="str">
        <f>'D1'!I21</f>
        <v>23/2021</v>
      </c>
      <c r="B27" s="6" t="str">
        <f>'D1'!J21</f>
        <v>Knežević Pavle</v>
      </c>
      <c r="C27" s="7"/>
      <c r="D27" s="8"/>
      <c r="E27" s="8"/>
      <c r="F27" s="7"/>
      <c r="G27" s="7"/>
      <c r="H27" s="7"/>
      <c r="I27" s="9"/>
      <c r="J27" s="9"/>
      <c r="K27" s="9"/>
      <c r="L27" s="9"/>
      <c r="M27" s="9"/>
      <c r="N27" s="9"/>
      <c r="O27" s="10"/>
      <c r="P27" s="10"/>
      <c r="Q27" s="9"/>
      <c r="R27" s="7"/>
      <c r="S27" s="7"/>
      <c r="T27" s="11">
        <f t="shared" si="0"/>
        <v>0</v>
      </c>
      <c r="U27" s="11" t="str">
        <f t="shared" si="1"/>
        <v>F</v>
      </c>
      <c r="X27" s="38"/>
    </row>
    <row r="28" spans="1:24" x14ac:dyDescent="0.2">
      <c r="A28" s="9" t="str">
        <f>'D1'!I22</f>
        <v>24/2021</v>
      </c>
      <c r="B28" s="6" t="str">
        <f>'D1'!J22</f>
        <v>Begović Elica</v>
      </c>
      <c r="C28" s="7"/>
      <c r="D28" s="8"/>
      <c r="E28" s="8"/>
      <c r="F28" s="7"/>
      <c r="G28" s="7"/>
      <c r="H28" s="7"/>
      <c r="I28" s="9"/>
      <c r="J28" s="9"/>
      <c r="K28" s="9"/>
      <c r="L28" s="9"/>
      <c r="M28" s="9"/>
      <c r="N28" s="9"/>
      <c r="O28" s="10">
        <v>44</v>
      </c>
      <c r="P28" s="10"/>
      <c r="Q28" s="9"/>
      <c r="R28" s="7">
        <v>46</v>
      </c>
      <c r="S28" s="7"/>
      <c r="T28" s="11">
        <f t="shared" si="0"/>
        <v>90</v>
      </c>
      <c r="U28" s="11" t="str">
        <f t="shared" si="1"/>
        <v>A</v>
      </c>
      <c r="X28" s="38"/>
    </row>
    <row r="29" spans="1:24" x14ac:dyDescent="0.2">
      <c r="A29" s="9" t="str">
        <f>'D1'!I23</f>
        <v>25/2021</v>
      </c>
      <c r="B29" s="6" t="str">
        <f>'D1'!J23</f>
        <v>Stanković Aleksa</v>
      </c>
      <c r="C29" s="7"/>
      <c r="D29" s="8"/>
      <c r="E29" s="8"/>
      <c r="F29" s="7"/>
      <c r="G29" s="7"/>
      <c r="H29" s="7"/>
      <c r="I29" s="9"/>
      <c r="J29" s="9"/>
      <c r="K29" s="9"/>
      <c r="L29" s="9"/>
      <c r="M29" s="9"/>
      <c r="N29" s="9"/>
      <c r="O29" s="10"/>
      <c r="P29" s="10"/>
      <c r="Q29" s="9"/>
      <c r="R29" s="7"/>
      <c r="S29" s="7"/>
      <c r="T29" s="11">
        <f t="shared" si="0"/>
        <v>0</v>
      </c>
      <c r="U29" s="11" t="str">
        <f t="shared" si="1"/>
        <v>F</v>
      </c>
      <c r="X29" s="38"/>
    </row>
    <row r="30" spans="1:24" x14ac:dyDescent="0.2">
      <c r="A30" s="9" t="str">
        <f>'D1'!I24</f>
        <v>26/2021</v>
      </c>
      <c r="B30" s="6" t="str">
        <f>'D1'!J24</f>
        <v>Nedović Katarina</v>
      </c>
      <c r="C30" s="7"/>
      <c r="D30" s="8"/>
      <c r="E30" s="8"/>
      <c r="F30" s="7"/>
      <c r="G30" s="7"/>
      <c r="H30" s="7"/>
      <c r="I30" s="9"/>
      <c r="J30" s="9"/>
      <c r="K30" s="9"/>
      <c r="L30" s="9"/>
      <c r="M30" s="9"/>
      <c r="N30" s="9"/>
      <c r="O30" s="10"/>
      <c r="P30" s="10"/>
      <c r="Q30" s="9"/>
      <c r="R30" s="7"/>
      <c r="S30" s="7"/>
      <c r="T30" s="11">
        <f t="shared" si="0"/>
        <v>0</v>
      </c>
      <c r="U30" s="11" t="str">
        <f t="shared" si="1"/>
        <v>F</v>
      </c>
      <c r="X30" s="38"/>
    </row>
    <row r="31" spans="1:24" x14ac:dyDescent="0.2">
      <c r="A31" s="9" t="str">
        <f>'D1'!I25</f>
        <v>28/2021</v>
      </c>
      <c r="B31" s="6" t="str">
        <f>'D1'!J25</f>
        <v>Kujević Emir</v>
      </c>
      <c r="C31" s="7"/>
      <c r="D31" s="8"/>
      <c r="E31" s="8"/>
      <c r="F31" s="7"/>
      <c r="G31" s="7"/>
      <c r="H31" s="7"/>
      <c r="I31" s="9"/>
      <c r="J31" s="9"/>
      <c r="K31" s="9"/>
      <c r="L31" s="9"/>
      <c r="M31" s="9"/>
      <c r="N31" s="9"/>
      <c r="O31" s="10"/>
      <c r="P31" s="10"/>
      <c r="Q31" s="9"/>
      <c r="R31" s="7"/>
      <c r="S31" s="7"/>
      <c r="T31" s="11">
        <f t="shared" si="0"/>
        <v>0</v>
      </c>
      <c r="U31" s="11" t="str">
        <f t="shared" si="1"/>
        <v>F</v>
      </c>
      <c r="X31" s="38"/>
    </row>
    <row r="32" spans="1:24" x14ac:dyDescent="0.2">
      <c r="A32" s="9" t="str">
        <f>'D1'!I26</f>
        <v>29/2021</v>
      </c>
      <c r="B32" s="6" t="str">
        <f>'D1'!J26</f>
        <v>Stanisavljević Anđela</v>
      </c>
      <c r="C32" s="7"/>
      <c r="D32" s="8"/>
      <c r="E32" s="8"/>
      <c r="F32" s="7"/>
      <c r="G32" s="7"/>
      <c r="H32" s="7"/>
      <c r="I32" s="9"/>
      <c r="J32" s="9"/>
      <c r="K32" s="9"/>
      <c r="L32" s="9"/>
      <c r="M32" s="9"/>
      <c r="N32" s="9"/>
      <c r="O32" s="10">
        <v>1</v>
      </c>
      <c r="P32" s="10"/>
      <c r="Q32" s="9"/>
      <c r="R32" s="7">
        <v>16</v>
      </c>
      <c r="S32" s="7">
        <v>21</v>
      </c>
      <c r="T32" s="7">
        <f t="shared" si="0"/>
        <v>22</v>
      </c>
      <c r="U32" s="11" t="str">
        <f t="shared" si="1"/>
        <v>F</v>
      </c>
      <c r="X32" s="38"/>
    </row>
    <row r="33" spans="1:24" x14ac:dyDescent="0.2">
      <c r="A33" s="9" t="str">
        <f>'D1'!I27</f>
        <v>30/2021</v>
      </c>
      <c r="B33" s="6" t="str">
        <f>'D1'!J27</f>
        <v>Martinović Andrija</v>
      </c>
      <c r="C33" s="7"/>
      <c r="D33" s="8"/>
      <c r="E33" s="8"/>
      <c r="F33" s="7"/>
      <c r="G33" s="7"/>
      <c r="H33" s="7"/>
      <c r="I33" s="9"/>
      <c r="J33" s="9"/>
      <c r="K33" s="9"/>
      <c r="L33" s="9"/>
      <c r="M33" s="9"/>
      <c r="N33" s="9"/>
      <c r="O33" s="10">
        <v>0</v>
      </c>
      <c r="P33" s="10"/>
      <c r="Q33" s="9"/>
      <c r="R33" s="7">
        <v>20</v>
      </c>
      <c r="S33" s="7"/>
      <c r="T33" s="7">
        <f t="shared" si="0"/>
        <v>20</v>
      </c>
      <c r="U33" s="11" t="str">
        <f t="shared" si="1"/>
        <v>F</v>
      </c>
      <c r="X33" s="38"/>
    </row>
    <row r="34" spans="1:24" x14ac:dyDescent="0.2">
      <c r="A34" s="9" t="str">
        <f>'D1'!I28</f>
        <v>31/2021</v>
      </c>
      <c r="B34" s="6" t="str">
        <f>'D1'!J28</f>
        <v>Janković Nikola</v>
      </c>
      <c r="C34" s="7"/>
      <c r="D34" s="8"/>
      <c r="E34" s="8"/>
      <c r="F34" s="7"/>
      <c r="G34" s="7"/>
      <c r="H34" s="7"/>
      <c r="I34" s="9"/>
      <c r="J34" s="9"/>
      <c r="K34" s="9"/>
      <c r="L34" s="9"/>
      <c r="M34" s="9"/>
      <c r="N34" s="9"/>
      <c r="O34" s="10"/>
      <c r="P34" s="10"/>
      <c r="Q34" s="9"/>
      <c r="R34" s="7"/>
      <c r="S34" s="7"/>
      <c r="T34" s="7">
        <f t="shared" si="0"/>
        <v>0</v>
      </c>
      <c r="U34" s="11" t="str">
        <f t="shared" si="1"/>
        <v>F</v>
      </c>
      <c r="X34" s="38"/>
    </row>
    <row r="35" spans="1:24" x14ac:dyDescent="0.2">
      <c r="A35" s="9" t="str">
        <f>'D1'!I29</f>
        <v>15/2020</v>
      </c>
      <c r="B35" s="6" t="str">
        <f>'D1'!J29</f>
        <v>Taušan Nikola</v>
      </c>
      <c r="C35" s="7"/>
      <c r="D35" s="8"/>
      <c r="E35" s="8"/>
      <c r="F35" s="7"/>
      <c r="G35" s="7"/>
      <c r="H35" s="7"/>
      <c r="I35" s="9"/>
      <c r="J35" s="9"/>
      <c r="K35" s="9"/>
      <c r="L35" s="9"/>
      <c r="M35" s="9"/>
      <c r="N35" s="9"/>
      <c r="O35" s="10">
        <v>15</v>
      </c>
      <c r="P35" s="10"/>
      <c r="Q35" s="9"/>
      <c r="R35" s="7">
        <v>17</v>
      </c>
      <c r="S35" s="7">
        <v>17</v>
      </c>
      <c r="T35" s="7">
        <f t="shared" si="0"/>
        <v>32</v>
      </c>
      <c r="U35" s="11" t="str">
        <f t="shared" si="1"/>
        <v>F</v>
      </c>
      <c r="X35" s="38"/>
    </row>
    <row r="36" spans="1:24" x14ac:dyDescent="0.2">
      <c r="A36" s="9" t="str">
        <f>'D1'!I30</f>
        <v>20/2020</v>
      </c>
      <c r="B36" s="6" t="str">
        <f>'D1'!J30</f>
        <v>Pavićević Ivan</v>
      </c>
      <c r="C36" s="7"/>
      <c r="D36" s="8"/>
      <c r="E36" s="8"/>
      <c r="F36" s="7"/>
      <c r="G36" s="7"/>
      <c r="H36" s="7"/>
      <c r="I36" s="9"/>
      <c r="J36" s="9"/>
      <c r="K36" s="9"/>
      <c r="L36" s="9"/>
      <c r="M36" s="9"/>
      <c r="N36" s="9"/>
      <c r="O36" s="10"/>
      <c r="P36" s="10"/>
      <c r="Q36" s="9"/>
      <c r="R36" s="7"/>
      <c r="S36" s="7"/>
      <c r="T36" s="11">
        <f t="shared" si="0"/>
        <v>0</v>
      </c>
      <c r="U36" s="11" t="str">
        <f t="shared" si="1"/>
        <v>F</v>
      </c>
      <c r="X36" s="38"/>
    </row>
    <row r="37" spans="1:24" x14ac:dyDescent="0.2">
      <c r="A37" s="9" t="str">
        <f>'D1'!I31</f>
        <v>28/2020</v>
      </c>
      <c r="B37" s="6" t="str">
        <f>'D1'!J31</f>
        <v>Veličković Stefan</v>
      </c>
      <c r="C37" s="7"/>
      <c r="D37" s="8"/>
      <c r="E37" s="8"/>
      <c r="F37" s="7"/>
      <c r="G37" s="7"/>
      <c r="H37" s="7"/>
      <c r="I37" s="9"/>
      <c r="J37" s="9"/>
      <c r="K37" s="9"/>
      <c r="L37" s="9"/>
      <c r="M37" s="9"/>
      <c r="N37" s="9"/>
      <c r="O37" s="10"/>
      <c r="P37" s="10"/>
      <c r="Q37" s="9"/>
      <c r="R37" s="7"/>
      <c r="S37" s="7"/>
      <c r="T37" s="7">
        <f t="shared" si="0"/>
        <v>0</v>
      </c>
      <c r="U37" s="7" t="str">
        <f t="shared" si="1"/>
        <v>F</v>
      </c>
      <c r="X37" s="38"/>
    </row>
    <row r="38" spans="1:24" x14ac:dyDescent="0.2">
      <c r="D38" s="2"/>
      <c r="E38" s="2"/>
      <c r="F38" s="2"/>
      <c r="G38" s="2"/>
      <c r="H38" s="2"/>
      <c r="X38" s="38"/>
    </row>
    <row r="39" spans="1:24" ht="15.75" x14ac:dyDescent="0.25">
      <c r="D39" s="2"/>
      <c r="E39" s="2"/>
      <c r="F39" s="2"/>
      <c r="G39" s="2"/>
      <c r="H39" s="2"/>
      <c r="P39" s="12" t="s">
        <v>22</v>
      </c>
      <c r="X39" s="38"/>
    </row>
    <row r="40" spans="1:24" ht="18.75" x14ac:dyDescent="0.2">
      <c r="A40" s="138" t="s">
        <v>0</v>
      </c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9"/>
      <c r="T40" s="139"/>
      <c r="U40" s="139"/>
      <c r="X40" s="38"/>
    </row>
    <row r="41" spans="1:24" x14ac:dyDescent="0.2">
      <c r="A41" s="140" t="s">
        <v>58</v>
      </c>
      <c r="B41" s="141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3"/>
      <c r="O41" s="144" t="s">
        <v>1</v>
      </c>
      <c r="P41" s="145"/>
      <c r="Q41" s="145"/>
      <c r="R41" s="146"/>
      <c r="S41" s="146"/>
      <c r="T41" s="146"/>
      <c r="U41" s="147"/>
      <c r="X41" s="38"/>
    </row>
    <row r="42" spans="1:24" ht="21" customHeight="1" x14ac:dyDescent="0.2">
      <c r="A42" s="148" t="s">
        <v>2</v>
      </c>
      <c r="B42" s="148"/>
      <c r="C42" s="148"/>
      <c r="D42" s="149" t="s">
        <v>3</v>
      </c>
      <c r="E42" s="149"/>
      <c r="F42" s="149"/>
      <c r="G42" s="149"/>
      <c r="H42" s="150" t="s">
        <v>56</v>
      </c>
      <c r="I42" s="150"/>
      <c r="J42" s="150"/>
      <c r="K42" s="150"/>
      <c r="L42" s="150"/>
      <c r="M42" s="150"/>
      <c r="N42" s="150"/>
      <c r="O42" s="150"/>
      <c r="P42" s="150"/>
      <c r="Q42" s="151" t="s">
        <v>150</v>
      </c>
      <c r="R42" s="151"/>
      <c r="S42" s="151"/>
      <c r="T42" s="151"/>
      <c r="U42" s="151"/>
      <c r="X42" s="38"/>
    </row>
    <row r="43" spans="1:24" ht="6.75" customHeight="1" x14ac:dyDescent="0.2">
      <c r="D43" s="2"/>
      <c r="E43" s="2"/>
      <c r="F43" s="2"/>
      <c r="G43" s="2"/>
      <c r="H43" s="2"/>
      <c r="X43" s="38"/>
    </row>
    <row r="44" spans="1:24" ht="21" customHeight="1" x14ac:dyDescent="0.2">
      <c r="A44" s="126" t="s">
        <v>4</v>
      </c>
      <c r="B44" s="129" t="s">
        <v>5</v>
      </c>
      <c r="C44" s="132" t="s">
        <v>6</v>
      </c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3" t="s">
        <v>7</v>
      </c>
      <c r="U44" s="135" t="s">
        <v>8</v>
      </c>
      <c r="X44" s="38"/>
    </row>
    <row r="45" spans="1:24" ht="21" customHeight="1" x14ac:dyDescent="0.2">
      <c r="A45" s="127"/>
      <c r="B45" s="130"/>
      <c r="C45" s="3"/>
      <c r="D45" s="137" t="s">
        <v>9</v>
      </c>
      <c r="E45" s="137"/>
      <c r="F45" s="137"/>
      <c r="G45" s="137"/>
      <c r="H45" s="137"/>
      <c r="I45" s="137" t="s">
        <v>10</v>
      </c>
      <c r="J45" s="137"/>
      <c r="K45" s="137"/>
      <c r="L45" s="137" t="s">
        <v>11</v>
      </c>
      <c r="M45" s="137"/>
      <c r="N45" s="137"/>
      <c r="O45" s="137" t="s">
        <v>12</v>
      </c>
      <c r="P45" s="137"/>
      <c r="Q45" s="137"/>
      <c r="R45" s="137" t="s">
        <v>13</v>
      </c>
      <c r="S45" s="137"/>
      <c r="T45" s="133"/>
      <c r="U45" s="135"/>
      <c r="X45" s="38"/>
    </row>
    <row r="46" spans="1:24" ht="21" customHeight="1" x14ac:dyDescent="0.2">
      <c r="A46" s="128"/>
      <c r="B46" s="131"/>
      <c r="C46" s="4" t="s">
        <v>14</v>
      </c>
      <c r="D46" s="5" t="s">
        <v>15</v>
      </c>
      <c r="E46" s="5" t="s">
        <v>16</v>
      </c>
      <c r="F46" s="5" t="s">
        <v>17</v>
      </c>
      <c r="G46" s="5" t="s">
        <v>18</v>
      </c>
      <c r="H46" s="5" t="s">
        <v>19</v>
      </c>
      <c r="I46" s="5" t="s">
        <v>15</v>
      </c>
      <c r="J46" s="5" t="s">
        <v>16</v>
      </c>
      <c r="K46" s="5" t="s">
        <v>17</v>
      </c>
      <c r="L46" s="5" t="s">
        <v>15</v>
      </c>
      <c r="M46" s="5" t="s">
        <v>16</v>
      </c>
      <c r="N46" s="5" t="s">
        <v>17</v>
      </c>
      <c r="O46" s="5" t="s">
        <v>15</v>
      </c>
      <c r="P46" s="5" t="s">
        <v>16</v>
      </c>
      <c r="Q46" s="5" t="s">
        <v>17</v>
      </c>
      <c r="R46" s="5" t="s">
        <v>20</v>
      </c>
      <c r="S46" s="5" t="s">
        <v>21</v>
      </c>
      <c r="T46" s="134"/>
      <c r="U46" s="136"/>
      <c r="X46" s="38"/>
    </row>
    <row r="47" spans="1:24" x14ac:dyDescent="0.2">
      <c r="A47" s="67" t="str">
        <f>'D1'!I32</f>
        <v>30/2020</v>
      </c>
      <c r="B47" s="6" t="str">
        <f>'D1'!J32</f>
        <v>Vučinić Filip</v>
      </c>
      <c r="C47" s="7"/>
      <c r="D47" s="8"/>
      <c r="E47" s="8"/>
      <c r="F47" s="7"/>
      <c r="G47" s="7"/>
      <c r="H47" s="7"/>
      <c r="I47" s="9"/>
      <c r="J47" s="9"/>
      <c r="K47" s="9"/>
      <c r="L47" s="9"/>
      <c r="M47" s="9"/>
      <c r="N47" s="9"/>
      <c r="O47" s="10"/>
      <c r="P47" s="10"/>
      <c r="Q47" s="9"/>
      <c r="R47" s="7"/>
      <c r="S47" s="7"/>
      <c r="T47" s="11">
        <f t="shared" ref="T47:T60" si="2">SUM(D47:E47,O47,P47,MAX(R47,S47))</f>
        <v>0</v>
      </c>
      <c r="U47" s="11" t="str">
        <f t="shared" ref="U47:U60" si="3">IF(T47&gt;89,"A",IF(T47&gt;79,"B",IF(T47&gt;69,"C",IF(T47&gt;59,"D",IF(T47&gt;49,"E","F")))))</f>
        <v>F</v>
      </c>
      <c r="X47" s="38"/>
    </row>
    <row r="48" spans="1:24" x14ac:dyDescent="0.2">
      <c r="A48" s="67" t="str">
        <f>'D1'!I33</f>
        <v>34/2020</v>
      </c>
      <c r="B48" s="6" t="str">
        <f>'D1'!J33</f>
        <v>Minić Aleksa</v>
      </c>
      <c r="C48" s="7"/>
      <c r="D48" s="8"/>
      <c r="E48" s="8"/>
      <c r="F48" s="7"/>
      <c r="G48" s="7"/>
      <c r="H48" s="7"/>
      <c r="I48" s="9"/>
      <c r="J48" s="9"/>
      <c r="K48" s="9"/>
      <c r="L48" s="9"/>
      <c r="M48" s="9"/>
      <c r="N48" s="9"/>
      <c r="O48" s="10">
        <v>10</v>
      </c>
      <c r="P48" s="10"/>
      <c r="Q48" s="9"/>
      <c r="R48" s="7">
        <v>17</v>
      </c>
      <c r="S48" s="7">
        <v>21</v>
      </c>
      <c r="T48" s="11">
        <f t="shared" si="2"/>
        <v>31</v>
      </c>
      <c r="U48" s="11" t="str">
        <f t="shared" si="3"/>
        <v>F</v>
      </c>
      <c r="X48" s="38"/>
    </row>
    <row r="49" spans="1:24" x14ac:dyDescent="0.2">
      <c r="A49" s="67" t="str">
        <f>'D1'!I34</f>
        <v>11/2019</v>
      </c>
      <c r="B49" s="6" t="str">
        <f>'D1'!J34</f>
        <v>Vukčević Luka</v>
      </c>
      <c r="C49" s="7"/>
      <c r="D49" s="8"/>
      <c r="E49" s="8"/>
      <c r="F49" s="7"/>
      <c r="G49" s="7"/>
      <c r="H49" s="7"/>
      <c r="I49" s="9"/>
      <c r="J49" s="9"/>
      <c r="K49" s="9"/>
      <c r="L49" s="9"/>
      <c r="M49" s="9"/>
      <c r="N49" s="9"/>
      <c r="O49" s="10"/>
      <c r="P49" s="10"/>
      <c r="Q49" s="9"/>
      <c r="R49" s="7"/>
      <c r="S49" s="7"/>
      <c r="T49" s="11">
        <f t="shared" si="2"/>
        <v>0</v>
      </c>
      <c r="U49" s="11" t="str">
        <f t="shared" si="3"/>
        <v>F</v>
      </c>
      <c r="X49" s="38"/>
    </row>
    <row r="50" spans="1:24" x14ac:dyDescent="0.2">
      <c r="A50" s="67" t="str">
        <f>'D1'!I35</f>
        <v>26/2019</v>
      </c>
      <c r="B50" s="6" t="str">
        <f>'D1'!J35</f>
        <v>Vujačić Petar</v>
      </c>
      <c r="C50" s="7"/>
      <c r="D50" s="8"/>
      <c r="E50" s="8"/>
      <c r="F50" s="7"/>
      <c r="G50" s="7"/>
      <c r="H50" s="7"/>
      <c r="I50" s="9"/>
      <c r="J50" s="9"/>
      <c r="K50" s="9"/>
      <c r="L50" s="9"/>
      <c r="M50" s="9"/>
      <c r="N50" s="9"/>
      <c r="O50" s="10"/>
      <c r="P50" s="10"/>
      <c r="Q50" s="9"/>
      <c r="R50" s="7"/>
      <c r="S50" s="7"/>
      <c r="T50" s="11">
        <f t="shared" si="2"/>
        <v>0</v>
      </c>
      <c r="U50" s="11" t="str">
        <f t="shared" si="3"/>
        <v>F</v>
      </c>
      <c r="X50" s="38"/>
    </row>
    <row r="51" spans="1:24" x14ac:dyDescent="0.2">
      <c r="A51" s="67" t="str">
        <f>'D1'!I36</f>
        <v>29/2019</v>
      </c>
      <c r="B51" s="6" t="str">
        <f>'D1'!J36</f>
        <v>Raičević Anastasija</v>
      </c>
      <c r="C51" s="7"/>
      <c r="D51" s="8"/>
      <c r="E51" s="8"/>
      <c r="F51" s="7"/>
      <c r="G51" s="7"/>
      <c r="H51" s="7"/>
      <c r="I51" s="9"/>
      <c r="J51" s="9"/>
      <c r="K51" s="9"/>
      <c r="L51" s="9"/>
      <c r="M51" s="9"/>
      <c r="N51" s="9"/>
      <c r="O51" s="10"/>
      <c r="P51" s="10"/>
      <c r="Q51" s="9"/>
      <c r="R51" s="7"/>
      <c r="S51" s="7"/>
      <c r="T51" s="11">
        <f t="shared" si="2"/>
        <v>0</v>
      </c>
      <c r="U51" s="11" t="str">
        <f t="shared" si="3"/>
        <v>F</v>
      </c>
      <c r="X51" s="38"/>
    </row>
    <row r="52" spans="1:24" x14ac:dyDescent="0.2">
      <c r="A52" s="67" t="str">
        <f>'D1'!I37</f>
        <v>22/2018</v>
      </c>
      <c r="B52" s="6" t="str">
        <f>'D1'!J37</f>
        <v>Tošić Pavle</v>
      </c>
      <c r="C52" s="7"/>
      <c r="D52" s="8"/>
      <c r="E52" s="8"/>
      <c r="F52" s="7"/>
      <c r="G52" s="7"/>
      <c r="H52" s="7"/>
      <c r="I52" s="9"/>
      <c r="J52" s="9"/>
      <c r="K52" s="9"/>
      <c r="L52" s="9"/>
      <c r="M52" s="9"/>
      <c r="N52" s="9"/>
      <c r="O52" s="10"/>
      <c r="P52" s="10"/>
      <c r="Q52" s="9"/>
      <c r="R52" s="7"/>
      <c r="S52" s="7"/>
      <c r="T52" s="11">
        <f t="shared" si="2"/>
        <v>0</v>
      </c>
      <c r="U52" s="11" t="str">
        <f t="shared" si="3"/>
        <v>F</v>
      </c>
      <c r="X52" s="38"/>
    </row>
    <row r="53" spans="1:24" x14ac:dyDescent="0.2">
      <c r="A53" s="67" t="str">
        <f>'D1'!I38</f>
        <v>25/2018</v>
      </c>
      <c r="B53" s="6" t="str">
        <f>'D1'!J38</f>
        <v>Cvijović Milan</v>
      </c>
      <c r="C53" s="7"/>
      <c r="D53" s="8"/>
      <c r="E53" s="8"/>
      <c r="F53" s="7"/>
      <c r="G53" s="7"/>
      <c r="H53" s="7"/>
      <c r="I53" s="9"/>
      <c r="J53" s="9"/>
      <c r="K53" s="9"/>
      <c r="L53" s="9"/>
      <c r="M53" s="9"/>
      <c r="N53" s="9"/>
      <c r="O53" s="10">
        <v>28</v>
      </c>
      <c r="P53" s="10"/>
      <c r="Q53" s="9"/>
      <c r="R53" s="7">
        <v>32</v>
      </c>
      <c r="S53" s="7"/>
      <c r="T53" s="11">
        <f t="shared" si="2"/>
        <v>60</v>
      </c>
      <c r="U53" s="11" t="str">
        <f t="shared" si="3"/>
        <v>D</v>
      </c>
      <c r="X53" s="38"/>
    </row>
    <row r="54" spans="1:24" x14ac:dyDescent="0.2">
      <c r="A54" s="67" t="str">
        <f>'D1'!I39</f>
        <v>9/2017</v>
      </c>
      <c r="B54" s="6" t="str">
        <f>'D1'!J39</f>
        <v>Kaluđerović Filip</v>
      </c>
      <c r="C54" s="7"/>
      <c r="D54" s="8"/>
      <c r="E54" s="8"/>
      <c r="F54" s="7"/>
      <c r="G54" s="7"/>
      <c r="H54" s="7"/>
      <c r="I54" s="9"/>
      <c r="J54" s="9"/>
      <c r="K54" s="9"/>
      <c r="L54" s="9"/>
      <c r="M54" s="9"/>
      <c r="N54" s="9"/>
      <c r="O54" s="10"/>
      <c r="P54" s="10"/>
      <c r="Q54" s="9"/>
      <c r="R54" s="7"/>
      <c r="S54" s="7"/>
      <c r="T54" s="11">
        <f t="shared" si="2"/>
        <v>0</v>
      </c>
      <c r="U54" s="11" t="str">
        <f t="shared" si="3"/>
        <v>F</v>
      </c>
      <c r="W54" s="60"/>
      <c r="X54" s="38"/>
    </row>
    <row r="55" spans="1:24" x14ac:dyDescent="0.2">
      <c r="A55" s="67" t="str">
        <f>'D1'!I40</f>
        <v>31/2017</v>
      </c>
      <c r="B55" s="6" t="str">
        <f>'D1'!J40</f>
        <v>Ljumović Pavle</v>
      </c>
      <c r="C55" s="7"/>
      <c r="D55" s="8"/>
      <c r="E55" s="8"/>
      <c r="F55" s="7"/>
      <c r="G55" s="7"/>
      <c r="H55" s="7"/>
      <c r="I55" s="9"/>
      <c r="J55" s="9"/>
      <c r="K55" s="9"/>
      <c r="L55" s="9"/>
      <c r="M55" s="9"/>
      <c r="N55" s="9"/>
      <c r="O55" s="10"/>
      <c r="P55" s="10"/>
      <c r="Q55" s="9"/>
      <c r="R55" s="7"/>
      <c r="S55" s="7"/>
      <c r="T55" s="11">
        <f t="shared" si="2"/>
        <v>0</v>
      </c>
      <c r="U55" s="11" t="str">
        <f t="shared" si="3"/>
        <v>F</v>
      </c>
      <c r="X55" s="38"/>
    </row>
    <row r="56" spans="1:24" x14ac:dyDescent="0.2">
      <c r="A56" s="67" t="str">
        <f>'D1'!I41</f>
        <v>16/2016</v>
      </c>
      <c r="B56" s="6" t="str">
        <f>'D1'!J41</f>
        <v>Raičević Filip</v>
      </c>
      <c r="C56" s="7"/>
      <c r="D56" s="8"/>
      <c r="E56" s="8"/>
      <c r="F56" s="7"/>
      <c r="G56" s="7"/>
      <c r="H56" s="7"/>
      <c r="I56" s="9"/>
      <c r="J56" s="9"/>
      <c r="K56" s="9"/>
      <c r="L56" s="9"/>
      <c r="M56" s="9"/>
      <c r="N56" s="9"/>
      <c r="O56" s="10"/>
      <c r="P56" s="10"/>
      <c r="Q56" s="9"/>
      <c r="R56" s="7"/>
      <c r="S56" s="7"/>
      <c r="T56" s="11">
        <f t="shared" si="2"/>
        <v>0</v>
      </c>
      <c r="U56" s="11" t="str">
        <f t="shared" si="3"/>
        <v>F</v>
      </c>
      <c r="X56" s="38"/>
    </row>
    <row r="57" spans="1:24" x14ac:dyDescent="0.2">
      <c r="A57" s="67" t="str">
        <f>'D1'!I42</f>
        <v>35/2016</v>
      </c>
      <c r="B57" s="6" t="str">
        <f>'D1'!J42</f>
        <v>Rakonjac Nikola</v>
      </c>
      <c r="C57" s="7"/>
      <c r="D57" s="8"/>
      <c r="E57" s="8"/>
      <c r="F57" s="7"/>
      <c r="G57" s="7"/>
      <c r="H57" s="7"/>
      <c r="I57" s="9"/>
      <c r="J57" s="9"/>
      <c r="K57" s="9"/>
      <c r="L57" s="9"/>
      <c r="M57" s="9"/>
      <c r="N57" s="9"/>
      <c r="O57" s="10"/>
      <c r="P57" s="10"/>
      <c r="Q57" s="9"/>
      <c r="R57" s="7"/>
      <c r="S57" s="7"/>
      <c r="T57" s="11">
        <f t="shared" si="2"/>
        <v>0</v>
      </c>
      <c r="U57" s="11" t="str">
        <f t="shared" si="3"/>
        <v>F</v>
      </c>
      <c r="X57" s="38"/>
    </row>
    <row r="58" spans="1:24" x14ac:dyDescent="0.2">
      <c r="A58" s="67" t="str">
        <f>'D1'!I43</f>
        <v>8/2015</v>
      </c>
      <c r="B58" s="6" t="str">
        <f>'D1'!J43</f>
        <v>Čelebić Luka</v>
      </c>
      <c r="C58" s="7"/>
      <c r="D58" s="8"/>
      <c r="E58" s="8"/>
      <c r="F58" s="7"/>
      <c r="G58" s="7"/>
      <c r="H58" s="7"/>
      <c r="I58" s="9"/>
      <c r="J58" s="9"/>
      <c r="K58" s="9"/>
      <c r="L58" s="9"/>
      <c r="M58" s="9"/>
      <c r="N58" s="9"/>
      <c r="O58" s="10"/>
      <c r="P58" s="10"/>
      <c r="Q58" s="9"/>
      <c r="R58" s="7"/>
      <c r="S58" s="7"/>
      <c r="T58" s="11">
        <f t="shared" si="2"/>
        <v>0</v>
      </c>
      <c r="U58" s="11" t="str">
        <f t="shared" si="3"/>
        <v>F</v>
      </c>
      <c r="X58" s="38"/>
    </row>
    <row r="59" spans="1:24" x14ac:dyDescent="0.2">
      <c r="A59" s="67" t="str">
        <f>'D1'!I44</f>
        <v>704/2015</v>
      </c>
      <c r="B59" s="6" t="str">
        <f>'D1'!J44</f>
        <v>Trle Sead</v>
      </c>
      <c r="C59" s="7"/>
      <c r="D59" s="8"/>
      <c r="E59" s="8"/>
      <c r="F59" s="7"/>
      <c r="G59" s="7"/>
      <c r="H59" s="7"/>
      <c r="I59" s="9"/>
      <c r="J59" s="9"/>
      <c r="K59" s="9"/>
      <c r="L59" s="9"/>
      <c r="M59" s="9"/>
      <c r="N59" s="9"/>
      <c r="O59" s="10"/>
      <c r="P59" s="10"/>
      <c r="Q59" s="9"/>
      <c r="R59" s="7"/>
      <c r="S59" s="7"/>
      <c r="T59" s="11">
        <f t="shared" si="2"/>
        <v>0</v>
      </c>
      <c r="U59" s="11" t="str">
        <f t="shared" si="3"/>
        <v>F</v>
      </c>
      <c r="X59" s="38"/>
    </row>
    <row r="60" spans="1:24" x14ac:dyDescent="0.2">
      <c r="A60" s="67" t="str">
        <f>'D1'!I45</f>
        <v>39/2014</v>
      </c>
      <c r="B60" s="6" t="str">
        <f>'D1'!J45</f>
        <v>Đurković Momir</v>
      </c>
      <c r="C60" s="7"/>
      <c r="D60" s="8"/>
      <c r="E60" s="8"/>
      <c r="F60" s="7"/>
      <c r="G60" s="7"/>
      <c r="H60" s="7"/>
      <c r="I60" s="9"/>
      <c r="J60" s="9"/>
      <c r="K60" s="9"/>
      <c r="L60" s="9"/>
      <c r="M60" s="9"/>
      <c r="N60" s="9"/>
      <c r="O60" s="10"/>
      <c r="P60" s="10"/>
      <c r="Q60" s="9"/>
      <c r="R60" s="7"/>
      <c r="S60" s="7"/>
      <c r="T60" s="11">
        <f t="shared" si="2"/>
        <v>0</v>
      </c>
      <c r="U60" s="11" t="str">
        <f t="shared" si="3"/>
        <v>F</v>
      </c>
      <c r="X60" s="38"/>
    </row>
    <row r="61" spans="1:24" x14ac:dyDescent="0.2">
      <c r="A61" s="67"/>
      <c r="B61" s="6" t="str">
        <f>'D1'!J46</f>
        <v xml:space="preserve"> </v>
      </c>
      <c r="C61" s="7"/>
      <c r="D61" s="8"/>
      <c r="E61" s="8"/>
      <c r="F61" s="7"/>
      <c r="G61" s="7"/>
      <c r="H61" s="7"/>
      <c r="I61" s="9"/>
      <c r="J61" s="9"/>
      <c r="K61" s="9"/>
      <c r="L61" s="9"/>
      <c r="M61" s="9"/>
      <c r="N61" s="9"/>
      <c r="O61" s="10"/>
      <c r="P61" s="10"/>
      <c r="Q61" s="9"/>
      <c r="R61" s="7"/>
      <c r="S61" s="7"/>
      <c r="T61" s="11"/>
      <c r="U61" s="11"/>
      <c r="X61" s="38"/>
    </row>
    <row r="62" spans="1:24" x14ac:dyDescent="0.2">
      <c r="A62" s="67"/>
      <c r="B62" s="6" t="str">
        <f>'D1'!J47</f>
        <v xml:space="preserve"> </v>
      </c>
      <c r="C62" s="7"/>
      <c r="D62" s="8"/>
      <c r="E62" s="8"/>
      <c r="F62" s="7"/>
      <c r="G62" s="7"/>
      <c r="H62" s="7"/>
      <c r="I62" s="9"/>
      <c r="J62" s="9"/>
      <c r="K62" s="9"/>
      <c r="L62" s="9"/>
      <c r="M62" s="9"/>
      <c r="N62" s="9"/>
      <c r="O62" s="10"/>
      <c r="P62" s="10"/>
      <c r="Q62" s="9"/>
      <c r="R62" s="7"/>
      <c r="S62" s="7"/>
      <c r="T62" s="11"/>
      <c r="U62" s="11"/>
      <c r="X62" s="38"/>
    </row>
    <row r="63" spans="1:24" x14ac:dyDescent="0.2">
      <c r="A63" s="67"/>
      <c r="B63" s="6" t="str">
        <f>'D1'!J48</f>
        <v xml:space="preserve"> </v>
      </c>
      <c r="C63" s="7"/>
      <c r="D63" s="8"/>
      <c r="E63" s="8"/>
      <c r="F63" s="7"/>
      <c r="G63" s="7"/>
      <c r="H63" s="7"/>
      <c r="I63" s="9"/>
      <c r="J63" s="9"/>
      <c r="K63" s="9"/>
      <c r="L63" s="9"/>
      <c r="M63" s="9"/>
      <c r="N63" s="9"/>
      <c r="O63" s="10"/>
      <c r="P63" s="10"/>
      <c r="Q63" s="9"/>
      <c r="R63" s="7"/>
      <c r="S63" s="7"/>
      <c r="T63" s="11"/>
      <c r="U63" s="11"/>
      <c r="X63" s="38"/>
    </row>
    <row r="64" spans="1:24" x14ac:dyDescent="0.2">
      <c r="A64" s="67"/>
      <c r="B64" s="6" t="str">
        <f>'D1'!J49</f>
        <v xml:space="preserve"> </v>
      </c>
      <c r="C64" s="7"/>
      <c r="D64" s="8"/>
      <c r="E64" s="8"/>
      <c r="F64" s="7"/>
      <c r="G64" s="7"/>
      <c r="H64" s="7"/>
      <c r="I64" s="9"/>
      <c r="J64" s="9"/>
      <c r="K64" s="9"/>
      <c r="L64" s="9"/>
      <c r="M64" s="9"/>
      <c r="N64" s="9"/>
      <c r="O64" s="10"/>
      <c r="P64" s="10"/>
      <c r="Q64" s="9"/>
      <c r="R64" s="7"/>
      <c r="S64" s="7"/>
      <c r="T64" s="11"/>
      <c r="U64" s="11"/>
      <c r="X64" s="38"/>
    </row>
    <row r="65" spans="1:24" x14ac:dyDescent="0.2">
      <c r="A65" s="67"/>
      <c r="B65" s="6" t="str">
        <f>'D1'!J50</f>
        <v xml:space="preserve"> </v>
      </c>
      <c r="C65" s="7"/>
      <c r="D65" s="8"/>
      <c r="E65" s="8"/>
      <c r="F65" s="7"/>
      <c r="G65" s="7"/>
      <c r="H65" s="7"/>
      <c r="I65" s="9"/>
      <c r="J65" s="9"/>
      <c r="K65" s="9"/>
      <c r="L65" s="9"/>
      <c r="M65" s="9"/>
      <c r="N65" s="9"/>
      <c r="O65" s="10"/>
      <c r="P65" s="10"/>
      <c r="Q65" s="9"/>
      <c r="R65" s="7"/>
      <c r="S65" s="7"/>
      <c r="T65" s="11"/>
      <c r="U65" s="11"/>
      <c r="X65" s="38"/>
    </row>
    <row r="66" spans="1:24" x14ac:dyDescent="0.2">
      <c r="A66" s="67"/>
      <c r="B66" s="6" t="str">
        <f>'D1'!J51</f>
        <v xml:space="preserve"> </v>
      </c>
      <c r="C66" s="7"/>
      <c r="D66" s="8"/>
      <c r="E66" s="8"/>
      <c r="F66" s="7"/>
      <c r="G66" s="7"/>
      <c r="H66" s="7"/>
      <c r="I66" s="9"/>
      <c r="J66" s="9"/>
      <c r="K66" s="9"/>
      <c r="L66" s="9"/>
      <c r="M66" s="9"/>
      <c r="N66" s="9"/>
      <c r="O66" s="10"/>
      <c r="P66" s="10"/>
      <c r="Q66" s="9"/>
      <c r="R66" s="7"/>
      <c r="S66" s="7"/>
      <c r="T66" s="11"/>
      <c r="U66" s="11"/>
      <c r="X66" s="38"/>
    </row>
    <row r="67" spans="1:24" x14ac:dyDescent="0.2">
      <c r="A67" s="67"/>
      <c r="B67" s="6" t="str">
        <f>'D1'!J52</f>
        <v xml:space="preserve"> </v>
      </c>
      <c r="C67" s="7"/>
      <c r="D67" s="8"/>
      <c r="E67" s="8"/>
      <c r="F67" s="7"/>
      <c r="G67" s="7"/>
      <c r="H67" s="7"/>
      <c r="I67" s="9"/>
      <c r="J67" s="9"/>
      <c r="K67" s="9"/>
      <c r="L67" s="9"/>
      <c r="M67" s="9"/>
      <c r="N67" s="9"/>
      <c r="O67" s="10"/>
      <c r="P67" s="10"/>
      <c r="Q67" s="9"/>
      <c r="R67" s="7"/>
      <c r="S67" s="7"/>
      <c r="T67" s="11"/>
      <c r="U67" s="11"/>
      <c r="X67" s="38"/>
    </row>
    <row r="68" spans="1:24" x14ac:dyDescent="0.2">
      <c r="A68" s="67"/>
      <c r="B68" s="6" t="str">
        <f>'D1'!J53</f>
        <v xml:space="preserve"> </v>
      </c>
      <c r="C68" s="7"/>
      <c r="D68" s="8"/>
      <c r="E68" s="8"/>
      <c r="F68" s="7"/>
      <c r="G68" s="7"/>
      <c r="H68" s="7"/>
      <c r="I68" s="9"/>
      <c r="J68" s="9"/>
      <c r="K68" s="9"/>
      <c r="L68" s="9"/>
      <c r="M68" s="9"/>
      <c r="N68" s="9"/>
      <c r="O68" s="10"/>
      <c r="P68" s="10"/>
      <c r="Q68" s="9"/>
      <c r="R68" s="7"/>
      <c r="S68" s="7"/>
      <c r="T68" s="11"/>
      <c r="U68" s="11"/>
      <c r="X68" s="38"/>
    </row>
    <row r="69" spans="1:24" x14ac:dyDescent="0.2">
      <c r="A69" s="67"/>
      <c r="B69" s="6"/>
      <c r="C69" s="7"/>
      <c r="D69" s="8"/>
      <c r="E69" s="8"/>
      <c r="F69" s="7"/>
      <c r="G69" s="7"/>
      <c r="H69" s="7"/>
      <c r="I69" s="9"/>
      <c r="J69" s="9"/>
      <c r="K69" s="9"/>
      <c r="L69" s="9"/>
      <c r="M69" s="9"/>
      <c r="N69" s="9"/>
      <c r="O69" s="10"/>
      <c r="P69" s="10"/>
      <c r="Q69" s="9"/>
      <c r="R69" s="7"/>
      <c r="S69" s="7"/>
      <c r="T69" s="11"/>
      <c r="U69" s="11"/>
      <c r="X69" s="38"/>
    </row>
    <row r="70" spans="1:24" x14ac:dyDescent="0.2">
      <c r="A70" s="67"/>
      <c r="B70" s="6"/>
      <c r="C70" s="7"/>
      <c r="D70" s="8"/>
      <c r="E70" s="8"/>
      <c r="F70" s="7"/>
      <c r="G70" s="7"/>
      <c r="H70" s="7"/>
      <c r="I70" s="9"/>
      <c r="J70" s="9"/>
      <c r="K70" s="9"/>
      <c r="L70" s="9"/>
      <c r="M70" s="9"/>
      <c r="N70" s="9"/>
      <c r="O70" s="10"/>
      <c r="P70" s="10"/>
      <c r="Q70" s="9"/>
      <c r="R70" s="7"/>
      <c r="S70" s="7"/>
      <c r="T70" s="11"/>
      <c r="U70" s="11"/>
      <c r="X70" s="38"/>
    </row>
    <row r="71" spans="1:24" x14ac:dyDescent="0.2">
      <c r="A71" s="67"/>
      <c r="B71" s="6"/>
      <c r="C71" s="7"/>
      <c r="D71" s="8"/>
      <c r="E71" s="8"/>
      <c r="F71" s="7"/>
      <c r="G71" s="7"/>
      <c r="H71" s="7"/>
      <c r="I71" s="9"/>
      <c r="J71" s="9"/>
      <c r="K71" s="9"/>
      <c r="L71" s="9"/>
      <c r="M71" s="9"/>
      <c r="N71" s="9"/>
      <c r="O71" s="10"/>
      <c r="P71" s="10"/>
      <c r="Q71" s="9"/>
      <c r="R71" s="7"/>
      <c r="S71" s="7"/>
      <c r="T71" s="11"/>
      <c r="U71" s="11"/>
    </row>
    <row r="72" spans="1:24" x14ac:dyDescent="0.2">
      <c r="A72" s="67"/>
      <c r="B72" s="6"/>
      <c r="C72" s="7"/>
      <c r="D72" s="8"/>
      <c r="E72" s="8"/>
      <c r="F72" s="7"/>
      <c r="G72" s="7"/>
      <c r="H72" s="7"/>
      <c r="I72" s="9"/>
      <c r="J72" s="9"/>
      <c r="K72" s="9"/>
      <c r="L72" s="9"/>
      <c r="M72" s="9"/>
      <c r="N72" s="9"/>
      <c r="O72" s="10"/>
      <c r="P72" s="10"/>
      <c r="Q72" s="9"/>
      <c r="R72" s="7"/>
      <c r="S72" s="7"/>
      <c r="T72" s="11"/>
      <c r="U72" s="11"/>
    </row>
    <row r="73" spans="1:24" x14ac:dyDescent="0.2">
      <c r="A73" s="67"/>
      <c r="B73" s="6"/>
      <c r="C73" s="7"/>
      <c r="D73" s="8"/>
      <c r="E73" s="8"/>
      <c r="F73" s="7"/>
      <c r="G73" s="7"/>
      <c r="H73" s="7"/>
      <c r="I73" s="9"/>
      <c r="J73" s="9"/>
      <c r="K73" s="9"/>
      <c r="L73" s="9"/>
      <c r="M73" s="9"/>
      <c r="N73" s="9"/>
      <c r="O73" s="10"/>
      <c r="P73" s="10"/>
      <c r="Q73" s="9"/>
      <c r="R73" s="7"/>
      <c r="S73" s="7"/>
      <c r="T73" s="11"/>
      <c r="U73" s="11"/>
    </row>
    <row r="74" spans="1:24" x14ac:dyDescent="0.2">
      <c r="A74" s="67"/>
      <c r="B74" s="6"/>
      <c r="C74" s="7"/>
      <c r="D74" s="8"/>
      <c r="E74" s="8"/>
      <c r="F74" s="7"/>
      <c r="G74" s="7"/>
      <c r="H74" s="7"/>
      <c r="I74" s="9"/>
      <c r="J74" s="9"/>
      <c r="K74" s="9"/>
      <c r="L74" s="9"/>
      <c r="M74" s="9"/>
      <c r="N74" s="9"/>
      <c r="O74" s="10"/>
      <c r="P74" s="10"/>
      <c r="Q74" s="9"/>
      <c r="R74" s="7"/>
      <c r="S74" s="7"/>
      <c r="T74" s="11"/>
      <c r="U74" s="11"/>
    </row>
    <row r="75" spans="1:24" x14ac:dyDescent="0.2">
      <c r="A75" s="67"/>
      <c r="B75" s="6"/>
      <c r="C75" s="7"/>
      <c r="D75" s="8"/>
      <c r="E75" s="8"/>
      <c r="F75" s="7"/>
      <c r="G75" s="7"/>
      <c r="H75" s="7"/>
      <c r="I75" s="9"/>
      <c r="J75" s="9"/>
      <c r="K75" s="9"/>
      <c r="L75" s="9"/>
      <c r="M75" s="9"/>
      <c r="N75" s="9"/>
      <c r="O75" s="10"/>
      <c r="P75" s="10"/>
      <c r="Q75" s="9"/>
      <c r="R75" s="7"/>
      <c r="S75" s="7"/>
      <c r="T75" s="11"/>
      <c r="U75" s="11"/>
    </row>
    <row r="76" spans="1:24" x14ac:dyDescent="0.2">
      <c r="A76" s="67"/>
      <c r="B76" s="6"/>
      <c r="C76" s="7"/>
      <c r="D76" s="8"/>
      <c r="E76" s="8"/>
      <c r="F76" s="7"/>
      <c r="G76" s="7"/>
      <c r="H76" s="7"/>
      <c r="I76" s="9"/>
      <c r="J76" s="9"/>
      <c r="K76" s="9"/>
      <c r="L76" s="9"/>
      <c r="M76" s="9"/>
      <c r="N76" s="9"/>
      <c r="O76" s="10"/>
      <c r="P76" s="10"/>
      <c r="Q76" s="9"/>
      <c r="R76" s="7"/>
      <c r="S76" s="7"/>
      <c r="T76" s="7"/>
      <c r="U76" s="7"/>
    </row>
    <row r="77" spans="1:24" x14ac:dyDescent="0.2">
      <c r="D77" s="2"/>
      <c r="E77" s="2"/>
      <c r="F77" s="2"/>
      <c r="G77" s="2"/>
      <c r="H77" s="2"/>
    </row>
    <row r="78" spans="1:24" ht="15.75" x14ac:dyDescent="0.25">
      <c r="D78" s="2"/>
      <c r="E78" s="2"/>
      <c r="F78" s="2"/>
      <c r="G78" s="2"/>
      <c r="H78" s="2"/>
      <c r="P78" s="12" t="s">
        <v>22</v>
      </c>
    </row>
    <row r="79" spans="1:24" ht="18.75" x14ac:dyDescent="0.2">
      <c r="A79" s="138" t="s">
        <v>0</v>
      </c>
      <c r="B79" s="138"/>
      <c r="C79" s="138"/>
      <c r="D79" s="138"/>
      <c r="E79" s="138"/>
      <c r="F79" s="138"/>
      <c r="G79" s="138"/>
      <c r="H79" s="138"/>
      <c r="I79" s="138"/>
      <c r="J79" s="138"/>
      <c r="K79" s="138"/>
      <c r="L79" s="138"/>
      <c r="M79" s="138"/>
      <c r="N79" s="138"/>
      <c r="O79" s="138"/>
      <c r="P79" s="138"/>
      <c r="Q79" s="138"/>
      <c r="R79" s="138"/>
      <c r="S79" s="139"/>
      <c r="T79" s="139"/>
      <c r="U79" s="139"/>
    </row>
    <row r="80" spans="1:24" x14ac:dyDescent="0.2">
      <c r="A80" s="140" t="s">
        <v>58</v>
      </c>
      <c r="B80" s="141"/>
      <c r="C80" s="142"/>
      <c r="D80" s="142"/>
      <c r="E80" s="142"/>
      <c r="F80" s="142"/>
      <c r="G80" s="142"/>
      <c r="H80" s="142"/>
      <c r="I80" s="142"/>
      <c r="J80" s="142"/>
      <c r="K80" s="142"/>
      <c r="L80" s="142"/>
      <c r="M80" s="142"/>
      <c r="N80" s="143"/>
      <c r="O80" s="144" t="s">
        <v>1</v>
      </c>
      <c r="P80" s="145"/>
      <c r="Q80" s="145"/>
      <c r="R80" s="146"/>
      <c r="S80" s="146"/>
      <c r="T80" s="146"/>
      <c r="U80" s="147"/>
    </row>
    <row r="81" spans="1:21" ht="21" customHeight="1" x14ac:dyDescent="0.2">
      <c r="A81" s="148" t="s">
        <v>2</v>
      </c>
      <c r="B81" s="148"/>
      <c r="C81" s="148"/>
      <c r="D81" s="149" t="s">
        <v>3</v>
      </c>
      <c r="E81" s="149"/>
      <c r="F81" s="149"/>
      <c r="G81" s="149"/>
      <c r="H81" s="150" t="s">
        <v>56</v>
      </c>
      <c r="I81" s="150"/>
      <c r="J81" s="150"/>
      <c r="K81" s="150"/>
      <c r="L81" s="150"/>
      <c r="M81" s="150"/>
      <c r="N81" s="150"/>
      <c r="O81" s="150"/>
      <c r="P81" s="150"/>
      <c r="Q81" s="151" t="s">
        <v>150</v>
      </c>
      <c r="R81" s="151"/>
      <c r="S81" s="151"/>
      <c r="T81" s="151"/>
      <c r="U81" s="151"/>
    </row>
    <row r="82" spans="1:21" ht="6.75" customHeight="1" x14ac:dyDescent="0.2">
      <c r="D82" s="2"/>
      <c r="E82" s="2"/>
      <c r="F82" s="2"/>
      <c r="G82" s="2"/>
      <c r="H82" s="2"/>
    </row>
    <row r="83" spans="1:21" ht="21" customHeight="1" x14ac:dyDescent="0.2">
      <c r="A83" s="126" t="s">
        <v>4</v>
      </c>
      <c r="B83" s="129" t="s">
        <v>5</v>
      </c>
      <c r="C83" s="132" t="s">
        <v>6</v>
      </c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  <c r="R83" s="132"/>
      <c r="S83" s="132"/>
      <c r="T83" s="133" t="s">
        <v>7</v>
      </c>
      <c r="U83" s="135" t="s">
        <v>8</v>
      </c>
    </row>
    <row r="84" spans="1:21" ht="21" customHeight="1" x14ac:dyDescent="0.2">
      <c r="A84" s="127"/>
      <c r="B84" s="130"/>
      <c r="C84" s="3"/>
      <c r="D84" s="137" t="s">
        <v>9</v>
      </c>
      <c r="E84" s="137"/>
      <c r="F84" s="137"/>
      <c r="G84" s="137"/>
      <c r="H84" s="137"/>
      <c r="I84" s="137" t="s">
        <v>10</v>
      </c>
      <c r="J84" s="137"/>
      <c r="K84" s="137"/>
      <c r="L84" s="137" t="s">
        <v>11</v>
      </c>
      <c r="M84" s="137"/>
      <c r="N84" s="137"/>
      <c r="O84" s="137" t="s">
        <v>12</v>
      </c>
      <c r="P84" s="137"/>
      <c r="Q84" s="137"/>
      <c r="R84" s="137" t="s">
        <v>13</v>
      </c>
      <c r="S84" s="137"/>
      <c r="T84" s="133"/>
      <c r="U84" s="135"/>
    </row>
    <row r="85" spans="1:21" ht="21" customHeight="1" x14ac:dyDescent="0.2">
      <c r="A85" s="128"/>
      <c r="B85" s="131"/>
      <c r="C85" s="4" t="s">
        <v>14</v>
      </c>
      <c r="D85" s="5" t="s">
        <v>15</v>
      </c>
      <c r="E85" s="5" t="s">
        <v>16</v>
      </c>
      <c r="F85" s="5" t="s">
        <v>17</v>
      </c>
      <c r="G85" s="5" t="s">
        <v>18</v>
      </c>
      <c r="H85" s="5" t="s">
        <v>19</v>
      </c>
      <c r="I85" s="5" t="s">
        <v>15</v>
      </c>
      <c r="J85" s="5" t="s">
        <v>16</v>
      </c>
      <c r="K85" s="5" t="s">
        <v>17</v>
      </c>
      <c r="L85" s="5" t="s">
        <v>15</v>
      </c>
      <c r="M85" s="5" t="s">
        <v>16</v>
      </c>
      <c r="N85" s="5" t="s">
        <v>17</v>
      </c>
      <c r="O85" s="5" t="s">
        <v>15</v>
      </c>
      <c r="P85" s="5" t="s">
        <v>16</v>
      </c>
      <c r="Q85" s="5" t="s">
        <v>17</v>
      </c>
      <c r="R85" s="5" t="s">
        <v>20</v>
      </c>
      <c r="S85" s="5" t="s">
        <v>21</v>
      </c>
      <c r="T85" s="134"/>
      <c r="U85" s="136"/>
    </row>
    <row r="86" spans="1:21" x14ac:dyDescent="0.2">
      <c r="A86" s="9">
        <f>'D1'!I62</f>
        <v>0</v>
      </c>
      <c r="B86" s="6">
        <f>'D1'!J62</f>
        <v>0</v>
      </c>
      <c r="C86" s="7"/>
      <c r="D86" s="8"/>
      <c r="E86" s="8"/>
      <c r="F86" s="7"/>
      <c r="G86" s="7"/>
      <c r="H86" s="7"/>
      <c r="I86" s="9"/>
      <c r="J86" s="9"/>
      <c r="K86" s="9"/>
      <c r="L86" s="9"/>
      <c r="M86" s="9"/>
      <c r="N86" s="9"/>
      <c r="O86" s="10"/>
      <c r="P86" s="10"/>
      <c r="Q86" s="9"/>
      <c r="R86" s="7"/>
      <c r="S86" s="7"/>
      <c r="T86" s="11">
        <f>SUM(D86:E86,O86,P86,MAX(R86,S86))</f>
        <v>0</v>
      </c>
      <c r="U86" s="11" t="str">
        <f>IF(T86&gt;89,"A",IF(T86&gt;79,"B",IF(T86&gt;69,"C",IF(T86&gt;59,"D",IF(T86&gt;49,"E","F")))))</f>
        <v>F</v>
      </c>
    </row>
    <row r="87" spans="1:21" x14ac:dyDescent="0.2">
      <c r="A87" s="9">
        <f>'D1'!I63</f>
        <v>0</v>
      </c>
      <c r="B87" s="6">
        <f>'D1'!J63</f>
        <v>0</v>
      </c>
      <c r="C87" s="7"/>
      <c r="D87" s="8"/>
      <c r="E87" s="8"/>
      <c r="F87" s="7"/>
      <c r="G87" s="7"/>
      <c r="H87" s="7"/>
      <c r="I87" s="9"/>
      <c r="J87" s="9"/>
      <c r="K87" s="9"/>
      <c r="L87" s="9"/>
      <c r="M87" s="9"/>
      <c r="N87" s="9"/>
      <c r="O87" s="10"/>
      <c r="P87" s="10"/>
      <c r="Q87" s="9"/>
      <c r="R87" s="7"/>
      <c r="S87" s="7"/>
      <c r="T87" s="11">
        <f>SUM(D87:E87,O87,P87,MAX(R87,S87))</f>
        <v>0</v>
      </c>
      <c r="U87" s="11" t="str">
        <f>IF(T87&gt;89,"A",IF(T87&gt;79,"B",IF(T87&gt;69,"C",IF(T87&gt;59,"D",IF(T87&gt;49,"E","F")))))</f>
        <v>F</v>
      </c>
    </row>
    <row r="88" spans="1:21" x14ac:dyDescent="0.2">
      <c r="A88" s="9">
        <f>'D1'!I64</f>
        <v>0</v>
      </c>
      <c r="B88" s="6">
        <f>'D1'!J64</f>
        <v>0</v>
      </c>
      <c r="C88" s="7"/>
      <c r="D88" s="8"/>
      <c r="E88" s="8"/>
      <c r="F88" s="7"/>
      <c r="G88" s="7"/>
      <c r="H88" s="7"/>
      <c r="I88" s="9"/>
      <c r="J88" s="9"/>
      <c r="K88" s="9"/>
      <c r="L88" s="9"/>
      <c r="M88" s="9"/>
      <c r="N88" s="9"/>
      <c r="O88" s="10"/>
      <c r="P88" s="10"/>
      <c r="Q88" s="9"/>
      <c r="R88" s="7"/>
      <c r="S88" s="7"/>
      <c r="T88" s="11">
        <f>SUM(D88:E88,O88,P88,MAX(R88,S88))</f>
        <v>0</v>
      </c>
      <c r="U88" s="11" t="str">
        <f>IF(T88&gt;89,"A",IF(T88&gt;79,"B",IF(T88&gt;69,"C",IF(T88&gt;59,"D",IF(T88&gt;49,"E","F")))))</f>
        <v>F</v>
      </c>
    </row>
    <row r="89" spans="1:21" x14ac:dyDescent="0.2">
      <c r="A89" s="9"/>
      <c r="B89" s="6"/>
      <c r="C89" s="7"/>
      <c r="D89" s="8"/>
      <c r="E89" s="8"/>
      <c r="F89" s="7"/>
      <c r="G89" s="7"/>
      <c r="H89" s="7"/>
      <c r="I89" s="9"/>
      <c r="J89" s="9"/>
      <c r="K89" s="9"/>
      <c r="L89" s="9"/>
      <c r="M89" s="9"/>
      <c r="N89" s="9"/>
      <c r="O89" s="10"/>
      <c r="P89" s="10"/>
      <c r="Q89" s="9"/>
      <c r="R89" s="7"/>
      <c r="S89" s="7"/>
      <c r="T89" s="11"/>
      <c r="U89" s="11"/>
    </row>
    <row r="90" spans="1:21" x14ac:dyDescent="0.2">
      <c r="A90" s="9"/>
      <c r="B90" s="6"/>
      <c r="C90" s="7"/>
      <c r="D90" s="8"/>
      <c r="E90" s="8"/>
      <c r="F90" s="7"/>
      <c r="G90" s="7"/>
      <c r="H90" s="7"/>
      <c r="I90" s="9"/>
      <c r="J90" s="9"/>
      <c r="K90" s="9"/>
      <c r="L90" s="9"/>
      <c r="M90" s="9"/>
      <c r="N90" s="9"/>
      <c r="O90" s="10"/>
      <c r="P90" s="10"/>
      <c r="Q90" s="9"/>
      <c r="R90" s="7"/>
      <c r="S90" s="7"/>
      <c r="T90" s="11"/>
      <c r="U90" s="11"/>
    </row>
    <row r="91" spans="1:21" x14ac:dyDescent="0.2">
      <c r="A91" s="9"/>
      <c r="B91" s="6"/>
      <c r="C91" s="7"/>
      <c r="D91" s="8"/>
      <c r="E91" s="8"/>
      <c r="F91" s="7"/>
      <c r="G91" s="7"/>
      <c r="H91" s="7"/>
      <c r="I91" s="9"/>
      <c r="J91" s="9"/>
      <c r="K91" s="9"/>
      <c r="L91" s="9"/>
      <c r="M91" s="9"/>
      <c r="N91" s="9"/>
      <c r="O91" s="10"/>
      <c r="P91" s="10"/>
      <c r="Q91" s="9"/>
      <c r="R91" s="7"/>
      <c r="S91" s="7"/>
      <c r="T91" s="11"/>
      <c r="U91" s="11"/>
    </row>
    <row r="92" spans="1:21" x14ac:dyDescent="0.2">
      <c r="A92" s="9"/>
      <c r="B92" s="6"/>
      <c r="C92" s="7"/>
      <c r="D92" s="8"/>
      <c r="E92" s="8"/>
      <c r="F92" s="7"/>
      <c r="G92" s="7"/>
      <c r="H92" s="7"/>
      <c r="I92" s="9"/>
      <c r="J92" s="9"/>
      <c r="K92" s="9"/>
      <c r="L92" s="9"/>
      <c r="M92" s="9"/>
      <c r="N92" s="9"/>
      <c r="O92" s="10"/>
      <c r="P92" s="10"/>
      <c r="Q92" s="9"/>
      <c r="R92" s="7"/>
      <c r="S92" s="7"/>
      <c r="T92" s="11"/>
      <c r="U92" s="11"/>
    </row>
    <row r="93" spans="1:21" x14ac:dyDescent="0.2">
      <c r="A93" s="9"/>
      <c r="B93" s="6"/>
      <c r="C93" s="7"/>
      <c r="D93" s="8"/>
      <c r="E93" s="8"/>
      <c r="F93" s="7"/>
      <c r="G93" s="7"/>
      <c r="H93" s="7"/>
      <c r="I93" s="9"/>
      <c r="J93" s="9"/>
      <c r="K93" s="9"/>
      <c r="L93" s="9"/>
      <c r="M93" s="9"/>
      <c r="N93" s="9"/>
      <c r="O93" s="10"/>
      <c r="P93" s="10"/>
      <c r="Q93" s="9"/>
      <c r="R93" s="7"/>
      <c r="S93" s="7"/>
      <c r="T93" s="11"/>
      <c r="U93" s="11"/>
    </row>
    <row r="94" spans="1:21" x14ac:dyDescent="0.2">
      <c r="A94" s="9"/>
      <c r="B94" s="6"/>
      <c r="C94" s="7"/>
      <c r="D94" s="8"/>
      <c r="E94" s="8"/>
      <c r="F94" s="7"/>
      <c r="G94" s="7"/>
      <c r="H94" s="7"/>
      <c r="I94" s="9"/>
      <c r="J94" s="9"/>
      <c r="K94" s="9"/>
      <c r="L94" s="9"/>
      <c r="M94" s="9"/>
      <c r="N94" s="9"/>
      <c r="O94" s="10"/>
      <c r="P94" s="10"/>
      <c r="Q94" s="9"/>
      <c r="R94" s="7"/>
      <c r="S94" s="7"/>
      <c r="T94" s="11"/>
      <c r="U94" s="11"/>
    </row>
    <row r="95" spans="1:21" x14ac:dyDescent="0.2">
      <c r="A95" s="9"/>
      <c r="B95" s="6"/>
      <c r="C95" s="7"/>
      <c r="D95" s="8"/>
      <c r="E95" s="8"/>
      <c r="F95" s="7"/>
      <c r="G95" s="7"/>
      <c r="H95" s="7"/>
      <c r="I95" s="9"/>
      <c r="J95" s="9"/>
      <c r="K95" s="9"/>
      <c r="L95" s="9"/>
      <c r="M95" s="9"/>
      <c r="N95" s="9"/>
      <c r="O95" s="10"/>
      <c r="P95" s="10"/>
      <c r="Q95" s="9"/>
      <c r="R95" s="7"/>
      <c r="S95" s="7"/>
      <c r="T95" s="11"/>
      <c r="U95" s="11"/>
    </row>
    <row r="96" spans="1:21" x14ac:dyDescent="0.2">
      <c r="A96" s="9"/>
      <c r="B96" s="6"/>
      <c r="C96" s="7"/>
      <c r="D96" s="8"/>
      <c r="E96" s="8"/>
      <c r="F96" s="7"/>
      <c r="G96" s="7"/>
      <c r="H96" s="7"/>
      <c r="I96" s="9"/>
      <c r="J96" s="9"/>
      <c r="K96" s="9"/>
      <c r="L96" s="9"/>
      <c r="M96" s="9"/>
      <c r="N96" s="9"/>
      <c r="O96" s="10"/>
      <c r="P96" s="10"/>
      <c r="Q96" s="9"/>
      <c r="R96" s="7"/>
      <c r="S96" s="7"/>
      <c r="T96" s="11"/>
      <c r="U96" s="11"/>
    </row>
    <row r="97" spans="1:21" x14ac:dyDescent="0.2">
      <c r="A97" s="9"/>
      <c r="B97" s="6"/>
      <c r="C97" s="7"/>
      <c r="D97" s="8"/>
      <c r="E97" s="8"/>
      <c r="F97" s="7"/>
      <c r="G97" s="7"/>
      <c r="H97" s="7"/>
      <c r="I97" s="9"/>
      <c r="J97" s="9"/>
      <c r="K97" s="9"/>
      <c r="L97" s="9"/>
      <c r="M97" s="9"/>
      <c r="N97" s="9"/>
      <c r="O97" s="10"/>
      <c r="P97" s="10"/>
      <c r="Q97" s="9"/>
      <c r="R97" s="7"/>
      <c r="S97" s="7"/>
      <c r="T97" s="11"/>
      <c r="U97" s="11"/>
    </row>
    <row r="98" spans="1:21" x14ac:dyDescent="0.2">
      <c r="A98" s="9"/>
      <c r="B98" s="6"/>
      <c r="C98" s="7"/>
      <c r="D98" s="8"/>
      <c r="E98" s="8"/>
      <c r="F98" s="7"/>
      <c r="G98" s="7"/>
      <c r="H98" s="7"/>
      <c r="I98" s="9"/>
      <c r="J98" s="9"/>
      <c r="K98" s="9"/>
      <c r="L98" s="9"/>
      <c r="M98" s="9"/>
      <c r="N98" s="9"/>
      <c r="O98" s="10"/>
      <c r="P98" s="10"/>
      <c r="Q98" s="9"/>
      <c r="R98" s="7"/>
      <c r="S98" s="7"/>
      <c r="T98" s="11"/>
      <c r="U98" s="11"/>
    </row>
    <row r="99" spans="1:21" x14ac:dyDescent="0.2">
      <c r="A99" s="9"/>
      <c r="B99" s="6"/>
      <c r="C99" s="7"/>
      <c r="D99" s="8"/>
      <c r="E99" s="8"/>
      <c r="F99" s="7"/>
      <c r="G99" s="7"/>
      <c r="H99" s="7"/>
      <c r="I99" s="9"/>
      <c r="J99" s="9"/>
      <c r="K99" s="9"/>
      <c r="L99" s="9"/>
      <c r="M99" s="9"/>
      <c r="N99" s="9"/>
      <c r="O99" s="10"/>
      <c r="P99" s="10"/>
      <c r="Q99" s="9"/>
      <c r="R99" s="7"/>
      <c r="S99" s="7"/>
      <c r="T99" s="11"/>
      <c r="U99" s="11"/>
    </row>
    <row r="100" spans="1:21" x14ac:dyDescent="0.2">
      <c r="A100" s="9"/>
      <c r="B100" s="6"/>
      <c r="C100" s="7"/>
      <c r="D100" s="8"/>
      <c r="E100" s="8"/>
      <c r="F100" s="7"/>
      <c r="G100" s="7"/>
      <c r="H100" s="7"/>
      <c r="I100" s="9"/>
      <c r="J100" s="9"/>
      <c r="K100" s="9"/>
      <c r="L100" s="9"/>
      <c r="M100" s="9"/>
      <c r="N100" s="9"/>
      <c r="O100" s="10"/>
      <c r="P100" s="10"/>
      <c r="Q100" s="9"/>
      <c r="R100" s="7"/>
      <c r="S100" s="7"/>
      <c r="T100" s="11"/>
      <c r="U100" s="11"/>
    </row>
    <row r="101" spans="1:21" x14ac:dyDescent="0.2">
      <c r="A101" s="9"/>
      <c r="B101" s="6"/>
      <c r="C101" s="7"/>
      <c r="D101" s="8"/>
      <c r="E101" s="8"/>
      <c r="F101" s="7"/>
      <c r="G101" s="7"/>
      <c r="H101" s="7"/>
      <c r="I101" s="9"/>
      <c r="J101" s="9"/>
      <c r="K101" s="9"/>
      <c r="L101" s="9"/>
      <c r="M101" s="9"/>
      <c r="N101" s="9"/>
      <c r="O101" s="10"/>
      <c r="P101" s="10"/>
      <c r="Q101" s="9"/>
      <c r="R101" s="7"/>
      <c r="S101" s="7"/>
      <c r="T101" s="11"/>
      <c r="U101" s="11"/>
    </row>
    <row r="102" spans="1:21" x14ac:dyDescent="0.2">
      <c r="A102" s="9"/>
      <c r="B102" s="6"/>
      <c r="C102" s="7"/>
      <c r="D102" s="8"/>
      <c r="E102" s="8"/>
      <c r="F102" s="7"/>
      <c r="G102" s="7"/>
      <c r="H102" s="7"/>
      <c r="I102" s="9"/>
      <c r="J102" s="9"/>
      <c r="K102" s="9"/>
      <c r="L102" s="9"/>
      <c r="M102" s="9"/>
      <c r="N102" s="9"/>
      <c r="O102" s="10"/>
      <c r="P102" s="10"/>
      <c r="Q102" s="9"/>
      <c r="R102" s="7"/>
      <c r="S102" s="7"/>
      <c r="T102" s="11"/>
      <c r="U102" s="11"/>
    </row>
    <row r="103" spans="1:21" x14ac:dyDescent="0.2">
      <c r="A103" s="9"/>
      <c r="B103" s="6"/>
      <c r="C103" s="7"/>
      <c r="D103" s="8"/>
      <c r="E103" s="8"/>
      <c r="F103" s="7"/>
      <c r="G103" s="7"/>
      <c r="H103" s="7"/>
      <c r="I103" s="9"/>
      <c r="J103" s="9"/>
      <c r="K103" s="9"/>
      <c r="L103" s="9"/>
      <c r="M103" s="9"/>
      <c r="N103" s="9"/>
      <c r="O103" s="10"/>
      <c r="P103" s="10"/>
      <c r="Q103" s="9"/>
      <c r="R103" s="7"/>
      <c r="S103" s="7"/>
      <c r="T103" s="11"/>
      <c r="U103" s="11"/>
    </row>
    <row r="104" spans="1:21" x14ac:dyDescent="0.2">
      <c r="A104" s="9"/>
      <c r="B104" s="6"/>
      <c r="C104" s="7"/>
      <c r="D104" s="8"/>
      <c r="E104" s="8"/>
      <c r="F104" s="7"/>
      <c r="G104" s="7"/>
      <c r="H104" s="7"/>
      <c r="I104" s="9"/>
      <c r="J104" s="9"/>
      <c r="K104" s="9"/>
      <c r="L104" s="9"/>
      <c r="M104" s="9"/>
      <c r="N104" s="9"/>
      <c r="O104" s="10"/>
      <c r="P104" s="10"/>
      <c r="Q104" s="9"/>
      <c r="R104" s="7"/>
      <c r="S104" s="7"/>
      <c r="T104" s="11"/>
      <c r="U104" s="11"/>
    </row>
    <row r="105" spans="1:21" x14ac:dyDescent="0.2">
      <c r="A105" s="9"/>
      <c r="B105" s="6"/>
      <c r="C105" s="7"/>
      <c r="D105" s="8"/>
      <c r="E105" s="8"/>
      <c r="F105" s="7"/>
      <c r="G105" s="7"/>
      <c r="H105" s="7"/>
      <c r="I105" s="9"/>
      <c r="J105" s="9"/>
      <c r="K105" s="9"/>
      <c r="L105" s="9"/>
      <c r="M105" s="9"/>
      <c r="N105" s="9"/>
      <c r="O105" s="10"/>
      <c r="P105" s="10"/>
      <c r="Q105" s="9"/>
      <c r="R105" s="7"/>
      <c r="S105" s="7"/>
      <c r="T105" s="11"/>
      <c r="U105" s="11"/>
    </row>
    <row r="106" spans="1:21" x14ac:dyDescent="0.2">
      <c r="A106" s="9"/>
      <c r="B106" s="6"/>
      <c r="C106" s="7"/>
      <c r="D106" s="8"/>
      <c r="E106" s="8"/>
      <c r="F106" s="7"/>
      <c r="G106" s="7"/>
      <c r="H106" s="7"/>
      <c r="I106" s="9"/>
      <c r="J106" s="9"/>
      <c r="K106" s="9"/>
      <c r="L106" s="9"/>
      <c r="M106" s="9"/>
      <c r="N106" s="9"/>
      <c r="O106" s="10"/>
      <c r="P106" s="10"/>
      <c r="Q106" s="9"/>
      <c r="R106" s="7"/>
      <c r="S106" s="7"/>
      <c r="T106" s="11"/>
      <c r="U106" s="11"/>
    </row>
    <row r="107" spans="1:21" x14ac:dyDescent="0.2">
      <c r="A107" s="9"/>
      <c r="B107" s="6"/>
      <c r="C107" s="7"/>
      <c r="D107" s="8"/>
      <c r="E107" s="8"/>
      <c r="F107" s="7"/>
      <c r="G107" s="7"/>
      <c r="H107" s="7"/>
      <c r="I107" s="9"/>
      <c r="J107" s="9"/>
      <c r="K107" s="9"/>
      <c r="L107" s="9"/>
      <c r="M107" s="9"/>
      <c r="N107" s="9"/>
      <c r="O107" s="10"/>
      <c r="P107" s="10"/>
      <c r="Q107" s="9"/>
      <c r="R107" s="7"/>
      <c r="S107" s="7"/>
      <c r="T107" s="11"/>
      <c r="U107" s="11"/>
    </row>
    <row r="108" spans="1:21" x14ac:dyDescent="0.2">
      <c r="A108" s="9"/>
      <c r="B108" s="6"/>
      <c r="C108" s="7"/>
      <c r="D108" s="8"/>
      <c r="E108" s="8"/>
      <c r="F108" s="7"/>
      <c r="G108" s="7"/>
      <c r="H108" s="7"/>
      <c r="I108" s="9"/>
      <c r="J108" s="9"/>
      <c r="K108" s="9"/>
      <c r="L108" s="9"/>
      <c r="M108" s="9"/>
      <c r="N108" s="9"/>
      <c r="O108" s="10"/>
      <c r="P108" s="10"/>
      <c r="Q108" s="9"/>
      <c r="R108" s="7"/>
      <c r="S108" s="7"/>
      <c r="T108" s="11"/>
      <c r="U108" s="11"/>
    </row>
    <row r="109" spans="1:21" x14ac:dyDescent="0.2">
      <c r="A109" s="9"/>
      <c r="B109" s="6"/>
      <c r="C109" s="7"/>
      <c r="D109" s="8"/>
      <c r="E109" s="8"/>
      <c r="F109" s="7"/>
      <c r="G109" s="7"/>
      <c r="H109" s="7"/>
      <c r="I109" s="9"/>
      <c r="J109" s="9"/>
      <c r="K109" s="9"/>
      <c r="L109" s="9"/>
      <c r="M109" s="9"/>
      <c r="N109" s="9"/>
      <c r="O109" s="10"/>
      <c r="P109" s="10"/>
      <c r="Q109" s="9"/>
      <c r="R109" s="7"/>
      <c r="S109" s="7"/>
      <c r="T109" s="11"/>
      <c r="U109" s="11"/>
    </row>
    <row r="110" spans="1:21" x14ac:dyDescent="0.2">
      <c r="A110" s="9"/>
      <c r="B110" s="6"/>
      <c r="C110" s="7"/>
      <c r="D110" s="8"/>
      <c r="E110" s="8"/>
      <c r="F110" s="7"/>
      <c r="G110" s="7"/>
      <c r="H110" s="7"/>
      <c r="I110" s="9"/>
      <c r="J110" s="9"/>
      <c r="K110" s="9"/>
      <c r="L110" s="9"/>
      <c r="M110" s="9"/>
      <c r="N110" s="9"/>
      <c r="O110" s="10"/>
      <c r="P110" s="10"/>
      <c r="Q110" s="9"/>
      <c r="R110" s="7"/>
      <c r="S110" s="7"/>
      <c r="T110" s="7"/>
      <c r="U110" s="7"/>
    </row>
    <row r="111" spans="1:21" x14ac:dyDescent="0.2">
      <c r="A111" s="9"/>
      <c r="B111" s="6"/>
      <c r="C111" s="7"/>
      <c r="D111" s="8"/>
      <c r="E111" s="8"/>
      <c r="F111" s="7"/>
      <c r="G111" s="7"/>
      <c r="H111" s="7"/>
      <c r="I111" s="9"/>
      <c r="J111" s="9"/>
      <c r="K111" s="9"/>
      <c r="L111" s="9"/>
      <c r="M111" s="9"/>
      <c r="N111" s="9"/>
      <c r="O111" s="10"/>
      <c r="P111" s="10"/>
      <c r="Q111" s="9"/>
      <c r="R111" s="7"/>
      <c r="S111" s="7"/>
      <c r="T111" s="7"/>
      <c r="U111" s="7"/>
    </row>
    <row r="112" spans="1:21" x14ac:dyDescent="0.2">
      <c r="A112" s="9"/>
      <c r="B112" s="6"/>
      <c r="C112" s="7"/>
      <c r="D112" s="8"/>
      <c r="E112" s="8"/>
      <c r="F112" s="7"/>
      <c r="G112" s="7"/>
      <c r="H112" s="7"/>
      <c r="I112" s="9"/>
      <c r="J112" s="9"/>
      <c r="K112" s="9"/>
      <c r="L112" s="9"/>
      <c r="M112" s="9"/>
      <c r="N112" s="9"/>
      <c r="O112" s="10"/>
      <c r="P112" s="10"/>
      <c r="Q112" s="9"/>
      <c r="R112" s="7"/>
      <c r="S112" s="7"/>
      <c r="T112" s="7"/>
      <c r="U112" s="7"/>
    </row>
    <row r="113" spans="1:21" x14ac:dyDescent="0.2">
      <c r="A113" s="9"/>
      <c r="B113" s="6"/>
      <c r="C113" s="7"/>
      <c r="D113" s="8"/>
      <c r="E113" s="8"/>
      <c r="F113" s="7"/>
      <c r="G113" s="7"/>
      <c r="H113" s="7"/>
      <c r="I113" s="9"/>
      <c r="J113" s="9"/>
      <c r="K113" s="9"/>
      <c r="L113" s="9"/>
      <c r="M113" s="9"/>
      <c r="N113" s="9"/>
      <c r="O113" s="10"/>
      <c r="P113" s="10"/>
      <c r="Q113" s="9"/>
      <c r="R113" s="7"/>
      <c r="S113" s="7"/>
      <c r="T113" s="7"/>
      <c r="U113" s="7"/>
    </row>
    <row r="114" spans="1:21" x14ac:dyDescent="0.2">
      <c r="A114" s="9"/>
      <c r="B114" s="6"/>
      <c r="C114" s="7"/>
      <c r="D114" s="8"/>
      <c r="E114" s="8"/>
      <c r="F114" s="7"/>
      <c r="G114" s="7"/>
      <c r="H114" s="7"/>
      <c r="I114" s="9"/>
      <c r="J114" s="9"/>
      <c r="K114" s="9"/>
      <c r="L114" s="9"/>
      <c r="M114" s="9"/>
      <c r="N114" s="9"/>
      <c r="O114" s="10"/>
      <c r="P114" s="10"/>
      <c r="Q114" s="9"/>
      <c r="R114" s="7"/>
      <c r="S114" s="7"/>
      <c r="T114" s="11"/>
      <c r="U114" s="11"/>
    </row>
    <row r="115" spans="1:21" x14ac:dyDescent="0.2">
      <c r="A115" s="9"/>
      <c r="B115" s="6"/>
      <c r="C115" s="7"/>
      <c r="D115" s="8"/>
      <c r="E115" s="8"/>
      <c r="F115" s="7"/>
      <c r="G115" s="7"/>
      <c r="H115" s="7"/>
      <c r="I115" s="9"/>
      <c r="J115" s="9"/>
      <c r="K115" s="9"/>
      <c r="L115" s="9"/>
      <c r="M115" s="9"/>
      <c r="N115" s="9"/>
      <c r="O115" s="10"/>
      <c r="P115" s="10"/>
      <c r="Q115" s="9"/>
      <c r="R115" s="7"/>
      <c r="S115" s="7"/>
      <c r="T115" s="7"/>
      <c r="U115" s="7"/>
    </row>
    <row r="116" spans="1:21" x14ac:dyDescent="0.2">
      <c r="D116" s="2"/>
      <c r="E116" s="2"/>
      <c r="F116" s="2"/>
      <c r="G116" s="2"/>
      <c r="H116" s="2"/>
    </row>
    <row r="117" spans="1:21" ht="15.75" x14ac:dyDescent="0.25">
      <c r="D117" s="2"/>
      <c r="E117" s="2"/>
      <c r="F117" s="2"/>
      <c r="G117" s="2"/>
      <c r="H117" s="2"/>
      <c r="P117" s="12" t="s">
        <v>22</v>
      </c>
    </row>
  </sheetData>
  <mergeCells count="54">
    <mergeCell ref="A44:A46"/>
    <mergeCell ref="B44:B46"/>
    <mergeCell ref="C44:S44"/>
    <mergeCell ref="T44:T46"/>
    <mergeCell ref="U44:U46"/>
    <mergeCell ref="D45:H45"/>
    <mergeCell ref="I45:K45"/>
    <mergeCell ref="L45:N45"/>
    <mergeCell ref="O45:Q45"/>
    <mergeCell ref="R45:S45"/>
    <mergeCell ref="A40:R40"/>
    <mergeCell ref="S40:U40"/>
    <mergeCell ref="A41:N41"/>
    <mergeCell ref="O41:U41"/>
    <mergeCell ref="A42:C42"/>
    <mergeCell ref="D42:G42"/>
    <mergeCell ref="H42:P42"/>
    <mergeCell ref="Q42:U42"/>
    <mergeCell ref="A5:A7"/>
    <mergeCell ref="B5:B7"/>
    <mergeCell ref="C5:S5"/>
    <mergeCell ref="T5:T7"/>
    <mergeCell ref="U5:U7"/>
    <mergeCell ref="D6:H6"/>
    <mergeCell ref="I6:K6"/>
    <mergeCell ref="L6:N6"/>
    <mergeCell ref="O6:Q6"/>
    <mergeCell ref="R6:S6"/>
    <mergeCell ref="A1:R1"/>
    <mergeCell ref="S1:U1"/>
    <mergeCell ref="A2:N2"/>
    <mergeCell ref="O2:U2"/>
    <mergeCell ref="A3:C3"/>
    <mergeCell ref="D3:G3"/>
    <mergeCell ref="H3:P3"/>
    <mergeCell ref="Q3:U3"/>
    <mergeCell ref="A79:R79"/>
    <mergeCell ref="S79:U79"/>
    <mergeCell ref="A80:N80"/>
    <mergeCell ref="O80:U80"/>
    <mergeCell ref="A81:C81"/>
    <mergeCell ref="D81:G81"/>
    <mergeCell ref="H81:P81"/>
    <mergeCell ref="Q81:U81"/>
    <mergeCell ref="A83:A85"/>
    <mergeCell ref="B83:B85"/>
    <mergeCell ref="C83:S83"/>
    <mergeCell ref="T83:T85"/>
    <mergeCell ref="U83:U85"/>
    <mergeCell ref="D84:H84"/>
    <mergeCell ref="I84:K84"/>
    <mergeCell ref="L84:N84"/>
    <mergeCell ref="O84:Q84"/>
    <mergeCell ref="R84:S84"/>
  </mergeCells>
  <pageMargins left="0.55118110236220474" right="0.55118110236220474" top="0.48425196850393698" bottom="0.48425196850393698" header="0.26181102362204722" footer="0.26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4"/>
  <sheetViews>
    <sheetView topLeftCell="A44" workbookViewId="0">
      <selection activeCell="A61" sqref="A61:F68"/>
    </sheetView>
  </sheetViews>
  <sheetFormatPr defaultRowHeight="12.75" x14ac:dyDescent="0.2"/>
  <cols>
    <col min="1" max="1" width="11.140625" style="15" customWidth="1"/>
    <col min="2" max="2" width="25.28515625" style="15" customWidth="1"/>
    <col min="3" max="3" width="13.28515625" style="15" customWidth="1"/>
    <col min="4" max="4" width="11.85546875" style="15" customWidth="1"/>
    <col min="5" max="5" width="12.7109375" style="15" customWidth="1"/>
    <col min="6" max="6" width="13.5703125" style="15" customWidth="1"/>
    <col min="7" max="16384" width="9.140625" style="15"/>
  </cols>
  <sheetData>
    <row r="1" spans="1:6" s="14" customFormat="1" ht="28.5" customHeight="1" x14ac:dyDescent="0.2">
      <c r="A1" s="109" t="s">
        <v>23</v>
      </c>
      <c r="B1" s="109"/>
      <c r="C1" s="109"/>
      <c r="D1" s="109"/>
      <c r="E1" s="109"/>
      <c r="F1" s="13"/>
    </row>
    <row r="2" spans="1:6" ht="17.25" customHeight="1" x14ac:dyDescent="0.25">
      <c r="A2" s="110" t="s">
        <v>58</v>
      </c>
      <c r="B2" s="110"/>
      <c r="C2" s="110"/>
      <c r="D2" s="110"/>
      <c r="E2" s="110"/>
      <c r="F2" s="110"/>
    </row>
    <row r="3" spans="1:6" ht="27" customHeight="1" x14ac:dyDescent="0.2">
      <c r="A3" s="111" t="s">
        <v>59</v>
      </c>
      <c r="B3" s="111"/>
      <c r="C3" s="112" t="s">
        <v>56</v>
      </c>
      <c r="D3" s="112"/>
      <c r="E3" s="112"/>
      <c r="F3" s="112"/>
    </row>
    <row r="4" spans="1:6" ht="17.25" customHeight="1" x14ac:dyDescent="0.2">
      <c r="A4" s="112" t="s">
        <v>2</v>
      </c>
      <c r="B4" s="112"/>
      <c r="C4" s="112"/>
      <c r="D4" s="112" t="s">
        <v>25</v>
      </c>
      <c r="E4" s="112"/>
      <c r="F4" s="112"/>
    </row>
    <row r="5" spans="1:6" ht="4.5" customHeight="1" x14ac:dyDescent="0.25">
      <c r="A5" s="115"/>
      <c r="B5" s="115"/>
      <c r="C5" s="115"/>
      <c r="D5" s="115"/>
      <c r="E5" s="115"/>
      <c r="F5" s="115"/>
    </row>
    <row r="6" spans="1:6" s="16" customFormat="1" ht="25.5" customHeight="1" x14ac:dyDescent="0.2">
      <c r="A6" s="116" t="s">
        <v>4</v>
      </c>
      <c r="B6" s="118" t="s">
        <v>26</v>
      </c>
      <c r="C6" s="119"/>
      <c r="D6" s="122" t="s">
        <v>27</v>
      </c>
      <c r="E6" s="123"/>
      <c r="F6" s="124" t="s">
        <v>28</v>
      </c>
    </row>
    <row r="7" spans="1:6" s="16" customFormat="1" ht="42" customHeight="1" thickBot="1" x14ac:dyDescent="0.25">
      <c r="A7" s="117"/>
      <c r="B7" s="120"/>
      <c r="C7" s="121"/>
      <c r="D7" s="17" t="s">
        <v>29</v>
      </c>
      <c r="E7" s="18" t="s">
        <v>30</v>
      </c>
      <c r="F7" s="125"/>
    </row>
    <row r="8" spans="1:6" ht="12.75" customHeight="1" thickTop="1" x14ac:dyDescent="0.2">
      <c r="A8" s="37" t="str">
        <f>D_predlog!A8</f>
        <v>1/2021</v>
      </c>
      <c r="B8" s="113" t="str">
        <f>D_predlog!B8</f>
        <v>Roćenović Danilo</v>
      </c>
      <c r="C8" s="114"/>
      <c r="D8" s="77">
        <f>SUM(D_predlog!O8:Q8)</f>
        <v>0</v>
      </c>
      <c r="E8" s="77">
        <f>MAX(D_predlog!R8:S8)</f>
        <v>0</v>
      </c>
      <c r="F8" s="19" t="str">
        <f>D_predlog!U8</f>
        <v>F</v>
      </c>
    </row>
    <row r="9" spans="1:6" ht="12.75" customHeight="1" x14ac:dyDescent="0.2">
      <c r="A9" s="37" t="str">
        <f>D_predlog!A9</f>
        <v>2/2021</v>
      </c>
      <c r="B9" s="113" t="str">
        <f>D_predlog!B9</f>
        <v>Lekić Dušica</v>
      </c>
      <c r="C9" s="114"/>
      <c r="D9" s="77">
        <f>SUM(D_predlog!O9:Q9)</f>
        <v>23</v>
      </c>
      <c r="E9" s="77">
        <f>MAX(D_predlog!R9:S9)</f>
        <v>27</v>
      </c>
      <c r="F9" s="19" t="str">
        <f>D_predlog!U9</f>
        <v>E</v>
      </c>
    </row>
    <row r="10" spans="1:6" ht="12.75" customHeight="1" x14ac:dyDescent="0.2">
      <c r="A10" s="37" t="str">
        <f>D_predlog!A10</f>
        <v>4/2021</v>
      </c>
      <c r="B10" s="113" t="str">
        <f>D_predlog!B10</f>
        <v>Miletić Rajan</v>
      </c>
      <c r="C10" s="114"/>
      <c r="D10" s="77">
        <f>SUM(D_predlog!O10:Q10)</f>
        <v>15</v>
      </c>
      <c r="E10" s="77">
        <f>MAX(D_predlog!R10:S10)</f>
        <v>36</v>
      </c>
      <c r="F10" s="19" t="str">
        <f>D_predlog!U10</f>
        <v>E</v>
      </c>
    </row>
    <row r="11" spans="1:6" ht="12.75" customHeight="1" x14ac:dyDescent="0.2">
      <c r="A11" s="37" t="str">
        <f>D_predlog!A11</f>
        <v>5/2021</v>
      </c>
      <c r="B11" s="113" t="str">
        <f>D_predlog!B11</f>
        <v>Bjelica Milica</v>
      </c>
      <c r="C11" s="114"/>
      <c r="D11" s="77">
        <f>SUM(D_predlog!O11:Q11)</f>
        <v>1</v>
      </c>
      <c r="E11" s="77">
        <f>MAX(D_predlog!R11:S11)</f>
        <v>24</v>
      </c>
      <c r="F11" s="19" t="str">
        <f>D_predlog!U11</f>
        <v>F</v>
      </c>
    </row>
    <row r="12" spans="1:6" ht="12.75" customHeight="1" x14ac:dyDescent="0.2">
      <c r="A12" s="37" t="str">
        <f>D_predlog!A12</f>
        <v>7/2021</v>
      </c>
      <c r="B12" s="113" t="str">
        <f>D_predlog!B12</f>
        <v>Konatar Danilo</v>
      </c>
      <c r="C12" s="114"/>
      <c r="D12" s="77">
        <f>SUM(D_predlog!O12:Q12)</f>
        <v>0</v>
      </c>
      <c r="E12" s="77">
        <f>MAX(D_predlog!R12:S12)</f>
        <v>0</v>
      </c>
      <c r="F12" s="19" t="str">
        <f>D_predlog!U12</f>
        <v>F</v>
      </c>
    </row>
    <row r="13" spans="1:6" ht="12.75" customHeight="1" x14ac:dyDescent="0.2">
      <c r="A13" s="37" t="str">
        <f>D_predlog!A13</f>
        <v>8/2021</v>
      </c>
      <c r="B13" s="113" t="str">
        <f>D_predlog!B13</f>
        <v>Raičević Jovan</v>
      </c>
      <c r="C13" s="114"/>
      <c r="D13" s="77">
        <f>SUM(D_predlog!O13:Q13)</f>
        <v>4</v>
      </c>
      <c r="E13" s="77">
        <f>MAX(D_predlog!R13:S13)</f>
        <v>22</v>
      </c>
      <c r="F13" s="19" t="str">
        <f>D_predlog!U13</f>
        <v>F</v>
      </c>
    </row>
    <row r="14" spans="1:6" ht="12.75" customHeight="1" x14ac:dyDescent="0.2">
      <c r="A14" s="37" t="str">
        <f>D_predlog!A14</f>
        <v>9/2021</v>
      </c>
      <c r="B14" s="113" t="str">
        <f>D_predlog!B14</f>
        <v>Jokanović Ana</v>
      </c>
      <c r="C14" s="114"/>
      <c r="D14" s="77">
        <f>SUM(D_predlog!O14:Q14)</f>
        <v>12</v>
      </c>
      <c r="E14" s="77">
        <f>MAX(D_predlog!R14:S14)</f>
        <v>48</v>
      </c>
      <c r="F14" s="19" t="str">
        <f>D_predlog!U14</f>
        <v>D</v>
      </c>
    </row>
    <row r="15" spans="1:6" ht="12.75" customHeight="1" x14ac:dyDescent="0.2">
      <c r="A15" s="37" t="str">
        <f>D_predlog!A15</f>
        <v>10/2021</v>
      </c>
      <c r="B15" s="113" t="str">
        <f>D_predlog!B15</f>
        <v>Planić Andrej</v>
      </c>
      <c r="C15" s="114"/>
      <c r="D15" s="77">
        <f>SUM(D_predlog!O15:Q15)</f>
        <v>30</v>
      </c>
      <c r="E15" s="77">
        <f>MAX(D_predlog!R15:S15)</f>
        <v>30</v>
      </c>
      <c r="F15" s="19" t="str">
        <f>D_predlog!U15</f>
        <v>D</v>
      </c>
    </row>
    <row r="16" spans="1:6" ht="12.75" customHeight="1" x14ac:dyDescent="0.2">
      <c r="A16" s="37" t="str">
        <f>D_predlog!A16</f>
        <v>11/2021</v>
      </c>
      <c r="B16" s="113" t="str">
        <f>D_predlog!B16</f>
        <v>Čabarkapa Đorđe</v>
      </c>
      <c r="C16" s="114"/>
      <c r="D16" s="77">
        <f>SUM(D_predlog!O16:Q16)</f>
        <v>16</v>
      </c>
      <c r="E16" s="77">
        <f>MAX(D_predlog!R16:S16)</f>
        <v>34</v>
      </c>
      <c r="F16" s="19" t="str">
        <f>D_predlog!U16</f>
        <v>E</v>
      </c>
    </row>
    <row r="17" spans="1:6" ht="12.75" customHeight="1" x14ac:dyDescent="0.2">
      <c r="A17" s="37" t="str">
        <f>D_predlog!A17</f>
        <v>12/2021</v>
      </c>
      <c r="B17" s="113" t="str">
        <f>D_predlog!B17</f>
        <v>Popović Antonije</v>
      </c>
      <c r="C17" s="114"/>
      <c r="D17" s="77">
        <f>SUM(D_predlog!O17:Q17)</f>
        <v>0</v>
      </c>
      <c r="E17" s="77">
        <f>MAX(D_predlog!R17:S17)</f>
        <v>13</v>
      </c>
      <c r="F17" s="19" t="str">
        <f>D_predlog!U17</f>
        <v>F</v>
      </c>
    </row>
    <row r="18" spans="1:6" ht="12.75" customHeight="1" x14ac:dyDescent="0.2">
      <c r="A18" s="37" t="str">
        <f>D_predlog!A18</f>
        <v>13/2021</v>
      </c>
      <c r="B18" s="113" t="str">
        <f>D_predlog!B18</f>
        <v>Alorić Vladan</v>
      </c>
      <c r="C18" s="114"/>
      <c r="D18" s="77">
        <f>SUM(D_predlog!O18:Q18)</f>
        <v>0</v>
      </c>
      <c r="E18" s="77">
        <f>MAX(D_predlog!R18:S18)</f>
        <v>0</v>
      </c>
      <c r="F18" s="19" t="str">
        <f>D_predlog!U18</f>
        <v>F</v>
      </c>
    </row>
    <row r="19" spans="1:6" ht="12.75" customHeight="1" x14ac:dyDescent="0.2">
      <c r="A19" s="37" t="str">
        <f>D_predlog!A19</f>
        <v>14/2021</v>
      </c>
      <c r="B19" s="113" t="str">
        <f>D_predlog!B19</f>
        <v>Loncović Andrija</v>
      </c>
      <c r="C19" s="114"/>
      <c r="D19" s="77">
        <f>SUM(D_predlog!O19:Q19)</f>
        <v>21</v>
      </c>
      <c r="E19" s="77">
        <f>MAX(D_predlog!R19:S19)</f>
        <v>34</v>
      </c>
      <c r="F19" s="19" t="str">
        <f>D_predlog!U19</f>
        <v>E</v>
      </c>
    </row>
    <row r="20" spans="1:6" ht="12.75" customHeight="1" x14ac:dyDescent="0.2">
      <c r="A20" s="37" t="str">
        <f>D_predlog!A20</f>
        <v>15/2021</v>
      </c>
      <c r="B20" s="113" t="str">
        <f>D_predlog!B20</f>
        <v>Otović Gorica</v>
      </c>
      <c r="C20" s="114"/>
      <c r="D20" s="77">
        <f>SUM(D_predlog!O20:Q20)</f>
        <v>0</v>
      </c>
      <c r="E20" s="77">
        <f>MAX(D_predlog!R20:S20)</f>
        <v>0</v>
      </c>
      <c r="F20" s="19" t="str">
        <f>D_predlog!U20</f>
        <v>F</v>
      </c>
    </row>
    <row r="21" spans="1:6" ht="12.75" customHeight="1" x14ac:dyDescent="0.2">
      <c r="A21" s="37" t="str">
        <f>D_predlog!A21</f>
        <v>16/2021</v>
      </c>
      <c r="B21" s="113" t="str">
        <f>D_predlog!B21</f>
        <v>Marković Una</v>
      </c>
      <c r="C21" s="114"/>
      <c r="D21" s="77">
        <f>SUM(D_predlog!O21:Q21)</f>
        <v>9</v>
      </c>
      <c r="E21" s="77">
        <f>MAX(D_predlog!R21:S21)</f>
        <v>28</v>
      </c>
      <c r="F21" s="19" t="str">
        <f>D_predlog!U21</f>
        <v>F</v>
      </c>
    </row>
    <row r="22" spans="1:6" ht="12.75" customHeight="1" x14ac:dyDescent="0.2">
      <c r="A22" s="37" t="str">
        <f>D_predlog!A22</f>
        <v>17/2021</v>
      </c>
      <c r="B22" s="113" t="str">
        <f>D_predlog!B22</f>
        <v>Kustudić Krsto</v>
      </c>
      <c r="C22" s="114"/>
      <c r="D22" s="77">
        <f>SUM(D_predlog!O22:Q22)</f>
        <v>20</v>
      </c>
      <c r="E22" s="77">
        <f>MAX(D_predlog!R22:S22)</f>
        <v>35</v>
      </c>
      <c r="F22" s="19" t="str">
        <f>D_predlog!U22</f>
        <v>E</v>
      </c>
    </row>
    <row r="23" spans="1:6" ht="12.75" customHeight="1" x14ac:dyDescent="0.2">
      <c r="A23" s="37" t="str">
        <f>D_predlog!A23</f>
        <v>18/2021</v>
      </c>
      <c r="B23" s="113" t="str">
        <f>D_predlog!B23</f>
        <v>Gojković Marko</v>
      </c>
      <c r="C23" s="114"/>
      <c r="D23" s="77">
        <f>SUM(D_predlog!O23:Q23)</f>
        <v>30</v>
      </c>
      <c r="E23" s="77">
        <f>MAX(D_predlog!R23:S23)</f>
        <v>25</v>
      </c>
      <c r="F23" s="19" t="str">
        <f>D_predlog!U23</f>
        <v>E</v>
      </c>
    </row>
    <row r="24" spans="1:6" ht="12.75" customHeight="1" x14ac:dyDescent="0.2">
      <c r="A24" s="37" t="str">
        <f>D_predlog!A24</f>
        <v>19/2021</v>
      </c>
      <c r="B24" s="113" t="str">
        <f>D_predlog!B24</f>
        <v>Peković Nađa</v>
      </c>
      <c r="C24" s="114"/>
      <c r="D24" s="77">
        <f>SUM(D_predlog!O24:Q24)</f>
        <v>0</v>
      </c>
      <c r="E24" s="77">
        <f>MAX(D_predlog!R24:S24)</f>
        <v>4</v>
      </c>
      <c r="F24" s="19" t="str">
        <f>D_predlog!U24</f>
        <v>F</v>
      </c>
    </row>
    <row r="25" spans="1:6" ht="12.75" customHeight="1" x14ac:dyDescent="0.2">
      <c r="A25" s="37" t="str">
        <f>D_predlog!A25</f>
        <v>21/2021</v>
      </c>
      <c r="B25" s="113" t="str">
        <f>D_predlog!B25</f>
        <v>Radulović Lazar</v>
      </c>
      <c r="C25" s="114"/>
      <c r="D25" s="77">
        <f>SUM(D_predlog!O25:Q25)</f>
        <v>0</v>
      </c>
      <c r="E25" s="77">
        <f>MAX(D_predlog!R25:S25)</f>
        <v>0</v>
      </c>
      <c r="F25" s="19" t="str">
        <f>D_predlog!U25</f>
        <v>F</v>
      </c>
    </row>
    <row r="26" spans="1:6" ht="12.75" customHeight="1" x14ac:dyDescent="0.2">
      <c r="A26" s="37" t="str">
        <f>D_predlog!A26</f>
        <v>22/2021</v>
      </c>
      <c r="B26" s="113" t="str">
        <f>D_predlog!B26</f>
        <v>Simović Milica</v>
      </c>
      <c r="C26" s="114"/>
      <c r="D26" s="77">
        <f>SUM(D_predlog!O26:Q26)</f>
        <v>30</v>
      </c>
      <c r="E26" s="77">
        <f>MAX(D_predlog!R26:S26)</f>
        <v>50</v>
      </c>
      <c r="F26" s="19" t="str">
        <f>D_predlog!U26</f>
        <v>B</v>
      </c>
    </row>
    <row r="27" spans="1:6" ht="12.75" customHeight="1" x14ac:dyDescent="0.2">
      <c r="A27" s="37" t="str">
        <f>D_predlog!A27</f>
        <v>23/2021</v>
      </c>
      <c r="B27" s="113" t="str">
        <f>D_predlog!B27</f>
        <v>Knežević Pavle</v>
      </c>
      <c r="C27" s="114"/>
      <c r="D27" s="77">
        <f>SUM(D_predlog!O27:Q27)</f>
        <v>0</v>
      </c>
      <c r="E27" s="77">
        <f>MAX(D_predlog!R27:S27)</f>
        <v>0</v>
      </c>
      <c r="F27" s="19" t="str">
        <f>D_predlog!U27</f>
        <v>F</v>
      </c>
    </row>
    <row r="28" spans="1:6" ht="12.75" customHeight="1" x14ac:dyDescent="0.2">
      <c r="A28" s="37" t="str">
        <f>D_predlog!A28</f>
        <v>24/2021</v>
      </c>
      <c r="B28" s="113" t="str">
        <f>D_predlog!B28</f>
        <v>Begović Elica</v>
      </c>
      <c r="C28" s="114"/>
      <c r="D28" s="77">
        <f>SUM(D_predlog!O28:Q28)</f>
        <v>44</v>
      </c>
      <c r="E28" s="77">
        <f>MAX(D_predlog!R28:S28)</f>
        <v>46</v>
      </c>
      <c r="F28" s="19" t="str">
        <f>D_predlog!U28</f>
        <v>A</v>
      </c>
    </row>
    <row r="29" spans="1:6" ht="12.75" customHeight="1" x14ac:dyDescent="0.2">
      <c r="A29" s="37" t="str">
        <f>D_predlog!A29</f>
        <v>25/2021</v>
      </c>
      <c r="B29" s="113" t="str">
        <f>D_predlog!B29</f>
        <v>Stanković Aleksa</v>
      </c>
      <c r="C29" s="114"/>
      <c r="D29" s="77">
        <f>SUM(D_predlog!O29:Q29)</f>
        <v>0</v>
      </c>
      <c r="E29" s="77">
        <f>MAX(D_predlog!R29:S29)</f>
        <v>0</v>
      </c>
      <c r="F29" s="19" t="str">
        <f>D_predlog!U29</f>
        <v>F</v>
      </c>
    </row>
    <row r="30" spans="1:6" ht="12.75" customHeight="1" x14ac:dyDescent="0.2">
      <c r="A30" s="37" t="str">
        <f>D_predlog!A30</f>
        <v>26/2021</v>
      </c>
      <c r="B30" s="113" t="str">
        <f>D_predlog!B30</f>
        <v>Nedović Katarina</v>
      </c>
      <c r="C30" s="114"/>
      <c r="D30" s="77">
        <f>SUM(D_predlog!O30:Q30)</f>
        <v>0</v>
      </c>
      <c r="E30" s="77">
        <f>MAX(D_predlog!R30:S30)</f>
        <v>0</v>
      </c>
      <c r="F30" s="19" t="str">
        <f>D_predlog!U30</f>
        <v>F</v>
      </c>
    </row>
    <row r="31" spans="1:6" ht="12.75" customHeight="1" x14ac:dyDescent="0.2">
      <c r="A31" s="37" t="str">
        <f>D_predlog!A31</f>
        <v>28/2021</v>
      </c>
      <c r="B31" s="113" t="str">
        <f>D_predlog!B31</f>
        <v>Kujević Emir</v>
      </c>
      <c r="C31" s="114"/>
      <c r="D31" s="77">
        <f>SUM(D_predlog!O31:Q31)</f>
        <v>0</v>
      </c>
      <c r="E31" s="77">
        <f>MAX(D_predlog!R31:S31)</f>
        <v>0</v>
      </c>
      <c r="F31" s="19" t="str">
        <f>D_predlog!U31</f>
        <v>F</v>
      </c>
    </row>
    <row r="32" spans="1:6" ht="12.75" customHeight="1" x14ac:dyDescent="0.2">
      <c r="A32" s="37" t="str">
        <f>D_predlog!A32</f>
        <v>29/2021</v>
      </c>
      <c r="B32" s="113" t="str">
        <f>D_predlog!B32</f>
        <v>Stanisavljević Anđela</v>
      </c>
      <c r="C32" s="114"/>
      <c r="D32" s="77">
        <f>SUM(D_predlog!O32:Q32)</f>
        <v>1</v>
      </c>
      <c r="E32" s="77">
        <f>MAX(D_predlog!R32:S32)</f>
        <v>21</v>
      </c>
      <c r="F32" s="19" t="str">
        <f>D_predlog!U32</f>
        <v>F</v>
      </c>
    </row>
    <row r="33" spans="1:6" ht="12.75" customHeight="1" x14ac:dyDescent="0.2">
      <c r="A33" s="37" t="str">
        <f>D_predlog!A33</f>
        <v>30/2021</v>
      </c>
      <c r="B33" s="113" t="str">
        <f>D_predlog!B33</f>
        <v>Martinović Andrija</v>
      </c>
      <c r="C33" s="114"/>
      <c r="D33" s="77">
        <f>SUM(D_predlog!O33:Q33)</f>
        <v>0</v>
      </c>
      <c r="E33" s="77">
        <f>MAX(D_predlog!R33:S33)</f>
        <v>20</v>
      </c>
      <c r="F33" s="19" t="str">
        <f>D_predlog!U33</f>
        <v>F</v>
      </c>
    </row>
    <row r="34" spans="1:6" ht="12.75" customHeight="1" x14ac:dyDescent="0.2">
      <c r="A34" s="37" t="str">
        <f>D_predlog!A34</f>
        <v>31/2021</v>
      </c>
      <c r="B34" s="113" t="str">
        <f>D_predlog!B34</f>
        <v>Janković Nikola</v>
      </c>
      <c r="C34" s="114"/>
      <c r="D34" s="77">
        <f>SUM(D_predlog!O34:Q34)</f>
        <v>0</v>
      </c>
      <c r="E34" s="77">
        <f>MAX(D_predlog!R34:S34)</f>
        <v>0</v>
      </c>
      <c r="F34" s="19" t="str">
        <f>D_predlog!U34</f>
        <v>F</v>
      </c>
    </row>
    <row r="35" spans="1:6" ht="12.75" customHeight="1" x14ac:dyDescent="0.2">
      <c r="A35" s="37" t="str">
        <f>D_predlog!A35</f>
        <v>15/2020</v>
      </c>
      <c r="B35" s="113" t="str">
        <f>D_predlog!B35</f>
        <v>Taušan Nikola</v>
      </c>
      <c r="C35" s="114"/>
      <c r="D35" s="77">
        <f>SUM(D_predlog!O35:Q35)</f>
        <v>15</v>
      </c>
      <c r="E35" s="77">
        <f>MAX(D_predlog!R35:S35)</f>
        <v>17</v>
      </c>
      <c r="F35" s="19" t="str">
        <f>D_predlog!U35</f>
        <v>F</v>
      </c>
    </row>
    <row r="36" spans="1:6" ht="12.75" customHeight="1" x14ac:dyDescent="0.2">
      <c r="A36" s="37" t="str">
        <f>D_predlog!A36</f>
        <v>20/2020</v>
      </c>
      <c r="B36" s="113" t="str">
        <f>D_predlog!B36</f>
        <v>Pavićević Ivan</v>
      </c>
      <c r="C36" s="114"/>
      <c r="D36" s="77">
        <f>SUM(D_predlog!O36:Q36)</f>
        <v>0</v>
      </c>
      <c r="E36" s="77">
        <f>MAX(D_predlog!R36:S36)</f>
        <v>0</v>
      </c>
      <c r="F36" s="19" t="str">
        <f>D_predlog!U36</f>
        <v>F</v>
      </c>
    </row>
    <row r="37" spans="1:6" ht="12.75" customHeight="1" x14ac:dyDescent="0.2">
      <c r="A37" s="37" t="str">
        <f>D_predlog!A37</f>
        <v>28/2020</v>
      </c>
      <c r="B37" s="113" t="str">
        <f>D_predlog!B37</f>
        <v>Veličković Stefan</v>
      </c>
      <c r="C37" s="114"/>
      <c r="D37" s="77">
        <f>SUM(D_predlog!O37:Q37)</f>
        <v>0</v>
      </c>
      <c r="E37" s="77">
        <f>MAX(D_predlog!R37:S37)</f>
        <v>0</v>
      </c>
      <c r="F37" s="19" t="str">
        <f>D_predlog!U37</f>
        <v>F</v>
      </c>
    </row>
    <row r="38" spans="1:6" ht="12.75" customHeight="1" x14ac:dyDescent="0.2">
      <c r="A38" s="57" t="str">
        <f>D_predlog!A47</f>
        <v>30/2020</v>
      </c>
      <c r="B38" s="113" t="str">
        <f>D_predlog!B47</f>
        <v>Vučinić Filip</v>
      </c>
      <c r="C38" s="114"/>
      <c r="D38" s="77">
        <f>SUM(D_predlog!O47:Q47)</f>
        <v>0</v>
      </c>
      <c r="E38" s="77">
        <f>MAX(D_predlog!R47:S47)</f>
        <v>0</v>
      </c>
      <c r="F38" s="19" t="str">
        <f>D_predlog!U47</f>
        <v>F</v>
      </c>
    </row>
    <row r="39" spans="1:6" ht="12.75" customHeight="1" x14ac:dyDescent="0.2">
      <c r="A39" s="57" t="str">
        <f>D_predlog!A48</f>
        <v>34/2020</v>
      </c>
      <c r="B39" s="113" t="str">
        <f>D_predlog!B48</f>
        <v>Minić Aleksa</v>
      </c>
      <c r="C39" s="114"/>
      <c r="D39" s="77">
        <f>SUM(D_predlog!O48:Q48)</f>
        <v>10</v>
      </c>
      <c r="E39" s="77">
        <f>MAX(D_predlog!R48:S48)</f>
        <v>21</v>
      </c>
      <c r="F39" s="19" t="str">
        <f>D_predlog!U48</f>
        <v>F</v>
      </c>
    </row>
    <row r="40" spans="1:6" ht="12.75" customHeight="1" x14ac:dyDescent="0.2">
      <c r="A40" s="57" t="str">
        <f>D_predlog!A49</f>
        <v>11/2019</v>
      </c>
      <c r="B40" s="113" t="str">
        <f>D_predlog!B49</f>
        <v>Vukčević Luka</v>
      </c>
      <c r="C40" s="114"/>
      <c r="D40" s="77">
        <f>SUM(D_predlog!O49:Q49)</f>
        <v>0</v>
      </c>
      <c r="E40" s="77">
        <f>MAX(D_predlog!R49:S49)</f>
        <v>0</v>
      </c>
      <c r="F40" s="19" t="str">
        <f>D_predlog!U49</f>
        <v>F</v>
      </c>
    </row>
    <row r="41" spans="1:6" ht="12.75" customHeight="1" x14ac:dyDescent="0.2">
      <c r="A41" s="57" t="str">
        <f>D_predlog!A50</f>
        <v>26/2019</v>
      </c>
      <c r="B41" s="113" t="str">
        <f>D_predlog!B50</f>
        <v>Vujačić Petar</v>
      </c>
      <c r="C41" s="114"/>
      <c r="D41" s="77">
        <f>SUM(D_predlog!O50:Q50)</f>
        <v>0</v>
      </c>
      <c r="E41" s="77">
        <f>MAX(D_predlog!R50:S50)</f>
        <v>0</v>
      </c>
      <c r="F41" s="19" t="str">
        <f>D_predlog!U50</f>
        <v>F</v>
      </c>
    </row>
    <row r="42" spans="1:6" ht="12.75" customHeight="1" x14ac:dyDescent="0.2">
      <c r="A42" s="57" t="str">
        <f>D_predlog!A51</f>
        <v>29/2019</v>
      </c>
      <c r="B42" s="113" t="str">
        <f>D_predlog!B51</f>
        <v>Raičević Anastasija</v>
      </c>
      <c r="C42" s="114"/>
      <c r="D42" s="77">
        <f>SUM(D_predlog!O51:Q51)</f>
        <v>0</v>
      </c>
      <c r="E42" s="77">
        <f>MAX(D_predlog!R51:S51)</f>
        <v>0</v>
      </c>
      <c r="F42" s="19" t="str">
        <f>D_predlog!U51</f>
        <v>F</v>
      </c>
    </row>
    <row r="43" spans="1:6" ht="12.75" customHeight="1" x14ac:dyDescent="0.2">
      <c r="A43" s="57" t="str">
        <f>D_predlog!A52</f>
        <v>22/2018</v>
      </c>
      <c r="B43" s="113" t="str">
        <f>D_predlog!B52</f>
        <v>Tošić Pavle</v>
      </c>
      <c r="C43" s="114"/>
      <c r="D43" s="77">
        <f>SUM(D_predlog!O52:Q52)</f>
        <v>0</v>
      </c>
      <c r="E43" s="77">
        <f>MAX(D_predlog!R52:S52)</f>
        <v>0</v>
      </c>
      <c r="F43" s="19" t="str">
        <f>D_predlog!U52</f>
        <v>F</v>
      </c>
    </row>
    <row r="44" spans="1:6" ht="12.75" customHeight="1" x14ac:dyDescent="0.2">
      <c r="A44" s="57" t="str">
        <f>D_predlog!A53</f>
        <v>25/2018</v>
      </c>
      <c r="B44" s="113" t="str">
        <f>D_predlog!B53</f>
        <v>Cvijović Milan</v>
      </c>
      <c r="C44" s="114"/>
      <c r="D44" s="77">
        <f>SUM(D_predlog!O53:Q53)</f>
        <v>28</v>
      </c>
      <c r="E44" s="77">
        <f>MAX(D_predlog!R53:S53)</f>
        <v>32</v>
      </c>
      <c r="F44" s="19" t="str">
        <f>D_predlog!U53</f>
        <v>D</v>
      </c>
    </row>
    <row r="45" spans="1:6" ht="12.75" customHeight="1" x14ac:dyDescent="0.2">
      <c r="A45" s="57" t="str">
        <f>D_predlog!A54</f>
        <v>9/2017</v>
      </c>
      <c r="B45" s="113" t="str">
        <f>D_predlog!B54</f>
        <v>Kaluđerović Filip</v>
      </c>
      <c r="C45" s="114"/>
      <c r="D45" s="77">
        <f>SUM(D_predlog!O54:Q54)</f>
        <v>0</v>
      </c>
      <c r="E45" s="77">
        <f>MAX(D_predlog!R54:S54)</f>
        <v>0</v>
      </c>
      <c r="F45" s="19" t="str">
        <f>D_predlog!U54</f>
        <v>F</v>
      </c>
    </row>
    <row r="46" spans="1:6" ht="12.75" customHeight="1" x14ac:dyDescent="0.2">
      <c r="A46" s="57" t="str">
        <f>D_predlog!A55</f>
        <v>31/2017</v>
      </c>
      <c r="B46" s="113" t="str">
        <f>D_predlog!B55</f>
        <v>Ljumović Pavle</v>
      </c>
      <c r="C46" s="114"/>
      <c r="D46" s="77">
        <f>SUM(D_predlog!O55:Q55)</f>
        <v>0</v>
      </c>
      <c r="E46" s="77">
        <f>MAX(D_predlog!R55:S55)</f>
        <v>0</v>
      </c>
      <c r="F46" s="19" t="str">
        <f>D_predlog!U55</f>
        <v>F</v>
      </c>
    </row>
    <row r="47" spans="1:6" ht="12.75" customHeight="1" x14ac:dyDescent="0.2">
      <c r="A47" s="57" t="str">
        <f>D_predlog!A56</f>
        <v>16/2016</v>
      </c>
      <c r="B47" s="113" t="str">
        <f>D_predlog!B56</f>
        <v>Raičević Filip</v>
      </c>
      <c r="C47" s="114"/>
      <c r="D47" s="77">
        <f>SUM(D_predlog!O56:Q56)</f>
        <v>0</v>
      </c>
      <c r="E47" s="77">
        <f>MAX(D_predlog!R56:S56)</f>
        <v>0</v>
      </c>
      <c r="F47" s="19" t="str">
        <f>D_predlog!U56</f>
        <v>F</v>
      </c>
    </row>
    <row r="48" spans="1:6" ht="12.75" customHeight="1" x14ac:dyDescent="0.2">
      <c r="A48" s="57" t="str">
        <f>D_predlog!A57</f>
        <v>35/2016</v>
      </c>
      <c r="B48" s="113" t="str">
        <f>D_predlog!B57</f>
        <v>Rakonjac Nikola</v>
      </c>
      <c r="C48" s="114"/>
      <c r="D48" s="77">
        <f>SUM(D_predlog!O57:Q57)</f>
        <v>0</v>
      </c>
      <c r="E48" s="77">
        <f>MAX(D_predlog!R57:S57)</f>
        <v>0</v>
      </c>
      <c r="F48" s="19" t="str">
        <f>D_predlog!U57</f>
        <v>F</v>
      </c>
    </row>
    <row r="49" spans="1:6" ht="12.75" customHeight="1" x14ac:dyDescent="0.2">
      <c r="A49" s="57" t="str">
        <f>D_predlog!A58</f>
        <v>8/2015</v>
      </c>
      <c r="B49" s="113" t="str">
        <f>D_predlog!B58</f>
        <v>Čelebić Luka</v>
      </c>
      <c r="C49" s="114"/>
      <c r="D49" s="77">
        <f>SUM(D_predlog!O58:Q58)</f>
        <v>0</v>
      </c>
      <c r="E49" s="77">
        <f>MAX(D_predlog!R58:S58)</f>
        <v>0</v>
      </c>
      <c r="F49" s="19" t="str">
        <f>D_predlog!U58</f>
        <v>F</v>
      </c>
    </row>
    <row r="50" spans="1:6" ht="12.75" customHeight="1" x14ac:dyDescent="0.2">
      <c r="A50" s="57" t="str">
        <f>D_predlog!A59</f>
        <v>704/2015</v>
      </c>
      <c r="B50" s="113" t="str">
        <f>D_predlog!B59</f>
        <v>Trle Sead</v>
      </c>
      <c r="C50" s="114"/>
      <c r="D50" s="77">
        <f>SUM(D_predlog!O59:Q59)</f>
        <v>0</v>
      </c>
      <c r="E50" s="77">
        <f>MAX(D_predlog!R59:S59)</f>
        <v>0</v>
      </c>
      <c r="F50" s="19" t="str">
        <f>D_predlog!U59</f>
        <v>F</v>
      </c>
    </row>
    <row r="51" spans="1:6" ht="12.6" customHeight="1" x14ac:dyDescent="0.2">
      <c r="B51" s="20"/>
      <c r="C51" s="20"/>
    </row>
    <row r="52" spans="1:6" ht="15.75" x14ac:dyDescent="0.25">
      <c r="A52" s="21" t="s">
        <v>31</v>
      </c>
      <c r="B52" s="20"/>
      <c r="C52" s="20"/>
      <c r="D52" s="56" t="s">
        <v>32</v>
      </c>
    </row>
    <row r="53" spans="1:6" ht="28.5" customHeight="1" x14ac:dyDescent="0.2">
      <c r="A53" s="109" t="s">
        <v>23</v>
      </c>
      <c r="B53" s="109"/>
      <c r="C53" s="109"/>
      <c r="D53" s="109"/>
      <c r="E53" s="109"/>
      <c r="F53" s="13"/>
    </row>
    <row r="54" spans="1:6" ht="17.25" customHeight="1" x14ac:dyDescent="0.25">
      <c r="A54" s="110" t="s">
        <v>58</v>
      </c>
      <c r="B54" s="110"/>
      <c r="C54" s="110"/>
      <c r="D54" s="110"/>
      <c r="E54" s="110"/>
      <c r="F54" s="110"/>
    </row>
    <row r="55" spans="1:6" ht="27" customHeight="1" x14ac:dyDescent="0.2">
      <c r="A55" s="111" t="s">
        <v>59</v>
      </c>
      <c r="B55" s="111"/>
      <c r="C55" s="112" t="s">
        <v>56</v>
      </c>
      <c r="D55" s="112"/>
      <c r="E55" s="112"/>
      <c r="F55" s="112"/>
    </row>
    <row r="56" spans="1:6" ht="17.25" customHeight="1" x14ac:dyDescent="0.2">
      <c r="A56" s="112" t="s">
        <v>2</v>
      </c>
      <c r="B56" s="112"/>
      <c r="C56" s="112"/>
      <c r="D56" s="112" t="s">
        <v>25</v>
      </c>
      <c r="E56" s="112"/>
      <c r="F56" s="112"/>
    </row>
    <row r="57" spans="1:6" ht="4.5" customHeight="1" x14ac:dyDescent="0.25">
      <c r="A57" s="115"/>
      <c r="B57" s="115"/>
      <c r="C57" s="115"/>
      <c r="D57" s="115"/>
      <c r="E57" s="115"/>
      <c r="F57" s="115"/>
    </row>
    <row r="58" spans="1:6" ht="25.5" customHeight="1" x14ac:dyDescent="0.2">
      <c r="A58" s="116" t="s">
        <v>4</v>
      </c>
      <c r="B58" s="118" t="s">
        <v>26</v>
      </c>
      <c r="C58" s="119"/>
      <c r="D58" s="122" t="s">
        <v>27</v>
      </c>
      <c r="E58" s="123"/>
      <c r="F58" s="124" t="s">
        <v>28</v>
      </c>
    </row>
    <row r="59" spans="1:6" ht="42" customHeight="1" thickBot="1" x14ac:dyDescent="0.25">
      <c r="A59" s="117"/>
      <c r="B59" s="120"/>
      <c r="C59" s="121"/>
      <c r="D59" s="17" t="s">
        <v>29</v>
      </c>
      <c r="E59" s="18" t="s">
        <v>30</v>
      </c>
      <c r="F59" s="125"/>
    </row>
    <row r="60" spans="1:6" ht="13.5" thickTop="1" x14ac:dyDescent="0.2">
      <c r="A60" s="37" t="str">
        <f>D_predlog!A60</f>
        <v>39/2014</v>
      </c>
      <c r="B60" s="113" t="str">
        <f>D_predlog!B60</f>
        <v>Đurković Momir</v>
      </c>
      <c r="C60" s="114"/>
      <c r="D60" s="77">
        <f>SUM(D_predlog!O60:Q60)</f>
        <v>0</v>
      </c>
      <c r="E60" s="77">
        <f>MAX(D_predlog!R60:S60)</f>
        <v>0</v>
      </c>
      <c r="F60" s="19" t="str">
        <f>D_predlog!U60</f>
        <v>F</v>
      </c>
    </row>
    <row r="61" spans="1:6" x14ac:dyDescent="0.2">
      <c r="A61" s="37"/>
      <c r="B61" s="113"/>
      <c r="C61" s="114"/>
      <c r="D61" s="77"/>
      <c r="E61" s="77"/>
      <c r="F61" s="19"/>
    </row>
    <row r="62" spans="1:6" x14ac:dyDescent="0.2">
      <c r="A62" s="37"/>
      <c r="B62" s="113"/>
      <c r="C62" s="114"/>
      <c r="D62" s="77"/>
      <c r="E62" s="77"/>
      <c r="F62" s="19"/>
    </row>
    <row r="63" spans="1:6" x14ac:dyDescent="0.2">
      <c r="A63" s="37"/>
      <c r="B63" s="113"/>
      <c r="C63" s="114"/>
      <c r="D63" s="77"/>
      <c r="E63" s="77"/>
      <c r="F63" s="19"/>
    </row>
    <row r="64" spans="1:6" x14ac:dyDescent="0.2">
      <c r="A64" s="37"/>
      <c r="B64" s="113"/>
      <c r="C64" s="114"/>
      <c r="D64" s="77"/>
      <c r="E64" s="77"/>
      <c r="F64" s="19"/>
    </row>
    <row r="65" spans="1:6" x14ac:dyDescent="0.2">
      <c r="A65" s="37"/>
      <c r="B65" s="113"/>
      <c r="C65" s="114"/>
      <c r="D65" s="77"/>
      <c r="E65" s="77"/>
      <c r="F65" s="19"/>
    </row>
    <row r="66" spans="1:6" x14ac:dyDescent="0.2">
      <c r="A66" s="37"/>
      <c r="B66" s="113"/>
      <c r="C66" s="114"/>
      <c r="D66" s="77"/>
      <c r="E66" s="77"/>
      <c r="F66" s="19"/>
    </row>
    <row r="67" spans="1:6" x14ac:dyDescent="0.2">
      <c r="A67" s="37"/>
      <c r="B67" s="113"/>
      <c r="C67" s="114"/>
      <c r="D67" s="77"/>
      <c r="E67" s="77"/>
      <c r="F67" s="19"/>
    </row>
    <row r="68" spans="1:6" x14ac:dyDescent="0.2">
      <c r="A68" s="37"/>
      <c r="B68" s="113"/>
      <c r="C68" s="114"/>
      <c r="D68" s="77"/>
      <c r="E68" s="77"/>
      <c r="F68" s="19"/>
    </row>
    <row r="69" spans="1:6" x14ac:dyDescent="0.2">
      <c r="A69" s="37"/>
      <c r="B69" s="113"/>
      <c r="C69" s="114"/>
      <c r="D69" s="77"/>
      <c r="E69" s="77"/>
      <c r="F69" s="19"/>
    </row>
    <row r="70" spans="1:6" x14ac:dyDescent="0.2">
      <c r="A70" s="37"/>
      <c r="B70" s="113"/>
      <c r="C70" s="114"/>
      <c r="D70" s="77"/>
      <c r="E70" s="77"/>
      <c r="F70" s="19"/>
    </row>
    <row r="71" spans="1:6" x14ac:dyDescent="0.2">
      <c r="A71" s="37"/>
      <c r="B71" s="113"/>
      <c r="C71" s="114"/>
      <c r="D71" s="77"/>
      <c r="E71" s="77"/>
      <c r="F71" s="19"/>
    </row>
    <row r="72" spans="1:6" x14ac:dyDescent="0.2">
      <c r="A72" s="37"/>
      <c r="B72" s="113"/>
      <c r="C72" s="114"/>
      <c r="D72" s="77"/>
      <c r="E72" s="77"/>
      <c r="F72" s="19"/>
    </row>
    <row r="73" spans="1:6" x14ac:dyDescent="0.2">
      <c r="A73" s="37"/>
      <c r="B73" s="113"/>
      <c r="C73" s="114"/>
      <c r="D73" s="77"/>
      <c r="E73" s="77"/>
      <c r="F73" s="19"/>
    </row>
    <row r="74" spans="1:6" x14ac:dyDescent="0.2">
      <c r="A74" s="37"/>
      <c r="B74" s="113"/>
      <c r="C74" s="114"/>
      <c r="D74" s="77"/>
      <c r="E74" s="77"/>
      <c r="F74" s="19"/>
    </row>
    <row r="75" spans="1:6" x14ac:dyDescent="0.2">
      <c r="A75" s="37"/>
      <c r="B75" s="113"/>
      <c r="C75" s="114"/>
      <c r="D75" s="77"/>
      <c r="E75" s="77"/>
      <c r="F75" s="19"/>
    </row>
    <row r="76" spans="1:6" x14ac:dyDescent="0.2">
      <c r="A76" s="37"/>
      <c r="B76" s="113"/>
      <c r="C76" s="114"/>
      <c r="D76" s="77"/>
      <c r="E76" s="77"/>
      <c r="F76" s="19"/>
    </row>
    <row r="77" spans="1:6" x14ac:dyDescent="0.2">
      <c r="A77" s="69"/>
      <c r="B77" s="113"/>
      <c r="C77" s="114"/>
      <c r="D77" s="77"/>
      <c r="E77" s="77"/>
      <c r="F77" s="19"/>
    </row>
    <row r="78" spans="1:6" x14ac:dyDescent="0.2">
      <c r="A78" s="69"/>
      <c r="B78" s="113"/>
      <c r="C78" s="114"/>
      <c r="D78" s="77"/>
      <c r="E78" s="77"/>
      <c r="F78" s="19"/>
    </row>
    <row r="79" spans="1:6" x14ac:dyDescent="0.2">
      <c r="A79" s="69"/>
      <c r="B79" s="113"/>
      <c r="C79" s="114"/>
      <c r="D79" s="77"/>
      <c r="E79" s="77"/>
      <c r="F79" s="19"/>
    </row>
    <row r="80" spans="1:6" x14ac:dyDescent="0.2">
      <c r="A80" s="69"/>
      <c r="B80" s="113"/>
      <c r="C80" s="114"/>
      <c r="D80" s="77"/>
      <c r="E80" s="77"/>
      <c r="F80" s="19"/>
    </row>
    <row r="81" spans="1:6" x14ac:dyDescent="0.2">
      <c r="A81" s="69"/>
      <c r="B81" s="113"/>
      <c r="C81" s="114"/>
      <c r="D81" s="77"/>
      <c r="E81" s="77"/>
      <c r="F81" s="19"/>
    </row>
    <row r="82" spans="1:6" x14ac:dyDescent="0.2">
      <c r="A82" s="69"/>
      <c r="B82" s="113"/>
      <c r="C82" s="114"/>
      <c r="D82" s="77"/>
      <c r="E82" s="77"/>
      <c r="F82" s="19"/>
    </row>
    <row r="83" spans="1:6" x14ac:dyDescent="0.2">
      <c r="A83" s="69"/>
      <c r="B83" s="113"/>
      <c r="C83" s="114"/>
      <c r="D83" s="77"/>
      <c r="E83" s="77"/>
      <c r="F83" s="19"/>
    </row>
    <row r="84" spans="1:6" x14ac:dyDescent="0.2">
      <c r="A84" s="37"/>
      <c r="B84" s="113"/>
      <c r="C84" s="114"/>
      <c r="D84" s="77"/>
      <c r="E84" s="77"/>
      <c r="F84" s="19"/>
    </row>
    <row r="85" spans="1:6" x14ac:dyDescent="0.2">
      <c r="A85" s="37"/>
      <c r="B85" s="113"/>
      <c r="C85" s="114"/>
      <c r="D85" s="77"/>
      <c r="E85" s="77"/>
      <c r="F85" s="19"/>
    </row>
    <row r="86" spans="1:6" x14ac:dyDescent="0.2">
      <c r="A86" s="37"/>
      <c r="B86" s="113"/>
      <c r="C86" s="114"/>
      <c r="D86" s="77"/>
      <c r="E86" s="77"/>
      <c r="F86" s="19"/>
    </row>
    <row r="87" spans="1:6" x14ac:dyDescent="0.2">
      <c r="A87" s="37"/>
      <c r="B87" s="113"/>
      <c r="C87" s="114"/>
      <c r="D87" s="77"/>
      <c r="E87" s="77"/>
      <c r="F87" s="19"/>
    </row>
    <row r="88" spans="1:6" x14ac:dyDescent="0.2">
      <c r="A88" s="37"/>
      <c r="B88" s="113"/>
      <c r="C88" s="114"/>
      <c r="D88" s="77"/>
      <c r="E88" s="77"/>
      <c r="F88" s="19"/>
    </row>
    <row r="89" spans="1:6" x14ac:dyDescent="0.2">
      <c r="A89" s="37"/>
      <c r="B89" s="113"/>
      <c r="C89" s="114"/>
      <c r="D89" s="77"/>
      <c r="E89" s="77"/>
      <c r="F89" s="19"/>
    </row>
    <row r="90" spans="1:6" x14ac:dyDescent="0.2">
      <c r="A90" s="37"/>
      <c r="B90" s="113"/>
      <c r="C90" s="114"/>
      <c r="D90" s="77"/>
      <c r="E90" s="77"/>
      <c r="F90" s="19"/>
    </row>
    <row r="91" spans="1:6" x14ac:dyDescent="0.2">
      <c r="A91" s="37"/>
      <c r="B91" s="113"/>
      <c r="C91" s="114"/>
      <c r="D91" s="77"/>
      <c r="E91" s="77"/>
      <c r="F91" s="19"/>
    </row>
    <row r="92" spans="1:6" x14ac:dyDescent="0.2">
      <c r="A92" s="37"/>
      <c r="B92" s="113"/>
      <c r="C92" s="114"/>
      <c r="D92" s="77"/>
      <c r="E92" s="77"/>
      <c r="F92" s="19"/>
    </row>
    <row r="93" spans="1:6" x14ac:dyDescent="0.2">
      <c r="A93" s="57"/>
      <c r="B93" s="113"/>
      <c r="C93" s="114"/>
      <c r="D93" s="77"/>
      <c r="E93" s="77"/>
      <c r="F93" s="19"/>
    </row>
    <row r="94" spans="1:6" x14ac:dyDescent="0.2">
      <c r="A94" s="57"/>
      <c r="B94" s="113"/>
      <c r="C94" s="114"/>
      <c r="D94" s="77"/>
      <c r="E94" s="77"/>
      <c r="F94" s="19"/>
    </row>
    <row r="95" spans="1:6" x14ac:dyDescent="0.2">
      <c r="A95" s="57"/>
      <c r="B95" s="113"/>
      <c r="C95" s="114"/>
      <c r="D95" s="77"/>
      <c r="E95" s="77"/>
      <c r="F95" s="19"/>
    </row>
    <row r="96" spans="1:6" x14ac:dyDescent="0.2">
      <c r="A96" s="57"/>
      <c r="B96" s="113"/>
      <c r="C96" s="114"/>
      <c r="D96" s="77"/>
      <c r="E96" s="77"/>
      <c r="F96" s="19"/>
    </row>
    <row r="97" spans="1:6" x14ac:dyDescent="0.2">
      <c r="A97" s="57"/>
      <c r="B97" s="113"/>
      <c r="C97" s="114"/>
      <c r="D97" s="77"/>
      <c r="E97" s="77"/>
      <c r="F97" s="19"/>
    </row>
    <row r="98" spans="1:6" x14ac:dyDescent="0.2">
      <c r="A98" s="57"/>
      <c r="B98" s="113"/>
      <c r="C98" s="114"/>
      <c r="D98" s="77"/>
      <c r="E98" s="77"/>
      <c r="F98" s="19"/>
    </row>
    <row r="99" spans="1:6" x14ac:dyDescent="0.2">
      <c r="A99" s="57"/>
      <c r="B99" s="113"/>
      <c r="C99" s="114"/>
      <c r="D99" s="77"/>
      <c r="E99" s="77"/>
      <c r="F99" s="19"/>
    </row>
    <row r="100" spans="1:6" x14ac:dyDescent="0.2">
      <c r="A100" s="57"/>
      <c r="B100" s="113"/>
      <c r="C100" s="114"/>
      <c r="D100" s="77"/>
      <c r="E100" s="77"/>
      <c r="F100" s="19"/>
    </row>
    <row r="101" spans="1:6" x14ac:dyDescent="0.2">
      <c r="A101" s="57"/>
      <c r="B101" s="113"/>
      <c r="C101" s="114"/>
      <c r="D101" s="77"/>
      <c r="E101" s="77"/>
      <c r="F101" s="19"/>
    </row>
    <row r="102" spans="1:6" x14ac:dyDescent="0.2">
      <c r="A102" s="57"/>
      <c r="B102" s="113"/>
      <c r="C102" s="114"/>
      <c r="D102" s="77"/>
      <c r="E102" s="77"/>
      <c r="F102" s="19"/>
    </row>
    <row r="103" spans="1:6" ht="15.75" x14ac:dyDescent="0.2">
      <c r="B103" s="20"/>
      <c r="C103" s="20"/>
    </row>
    <row r="104" spans="1:6" ht="15.75" x14ac:dyDescent="0.25">
      <c r="A104" s="21" t="s">
        <v>31</v>
      </c>
      <c r="B104" s="20"/>
      <c r="C104" s="20"/>
      <c r="D104" s="56" t="s">
        <v>32</v>
      </c>
    </row>
  </sheetData>
  <mergeCells count="110">
    <mergeCell ref="B102:C102"/>
    <mergeCell ref="B96:C96"/>
    <mergeCell ref="B97:C97"/>
    <mergeCell ref="B98:C98"/>
    <mergeCell ref="B99:C99"/>
    <mergeCell ref="B100:C100"/>
    <mergeCell ref="B101:C101"/>
    <mergeCell ref="B90:C90"/>
    <mergeCell ref="B91:C91"/>
    <mergeCell ref="B92:C92"/>
    <mergeCell ref="B93:C93"/>
    <mergeCell ref="B94:C94"/>
    <mergeCell ref="B95:C95"/>
    <mergeCell ref="B84:C84"/>
    <mergeCell ref="B85:C85"/>
    <mergeCell ref="B86:C86"/>
    <mergeCell ref="B87:C87"/>
    <mergeCell ref="B88:C88"/>
    <mergeCell ref="B89:C89"/>
    <mergeCell ref="B78:C78"/>
    <mergeCell ref="B79:C79"/>
    <mergeCell ref="B80:C80"/>
    <mergeCell ref="B81:C81"/>
    <mergeCell ref="B82:C82"/>
    <mergeCell ref="B83:C83"/>
    <mergeCell ref="B72:C72"/>
    <mergeCell ref="B73:C73"/>
    <mergeCell ref="B74:C74"/>
    <mergeCell ref="B75:C75"/>
    <mergeCell ref="B76:C76"/>
    <mergeCell ref="B77:C77"/>
    <mergeCell ref="B66:C66"/>
    <mergeCell ref="B67:C67"/>
    <mergeCell ref="B68:C68"/>
    <mergeCell ref="B69:C69"/>
    <mergeCell ref="B70:C70"/>
    <mergeCell ref="B71:C71"/>
    <mergeCell ref="B60:C60"/>
    <mergeCell ref="B61:C61"/>
    <mergeCell ref="B62:C62"/>
    <mergeCell ref="B63:C63"/>
    <mergeCell ref="B64:C64"/>
    <mergeCell ref="B65:C65"/>
    <mergeCell ref="A57:C57"/>
    <mergeCell ref="D57:F57"/>
    <mergeCell ref="A58:A59"/>
    <mergeCell ref="B58:C59"/>
    <mergeCell ref="D58:E58"/>
    <mergeCell ref="F58:F59"/>
    <mergeCell ref="B50:C50"/>
    <mergeCell ref="A53:E53"/>
    <mergeCell ref="A54:F54"/>
    <mergeCell ref="A55:B55"/>
    <mergeCell ref="C55:F55"/>
    <mergeCell ref="A56:C56"/>
    <mergeCell ref="D56:F56"/>
    <mergeCell ref="B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A5:C5"/>
    <mergeCell ref="D5:F5"/>
    <mergeCell ref="A6:A7"/>
    <mergeCell ref="B6:C7"/>
    <mergeCell ref="D6:E6"/>
    <mergeCell ref="F6:F7"/>
    <mergeCell ref="A1:E1"/>
    <mergeCell ref="A2:F2"/>
    <mergeCell ref="A3:B3"/>
    <mergeCell ref="C3:F3"/>
    <mergeCell ref="A4:C4"/>
    <mergeCell ref="D4:F4"/>
  </mergeCells>
  <pageMargins left="0.55118110236220474" right="0.55118110236220474" top="0.78740157480314965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7"/>
  <sheetViews>
    <sheetView topLeftCell="A14" workbookViewId="0">
      <selection activeCell="L33" sqref="L33"/>
    </sheetView>
  </sheetViews>
  <sheetFormatPr defaultRowHeight="12.75" x14ac:dyDescent="0.2"/>
  <cols>
    <col min="1" max="1" width="4.85546875" style="1" customWidth="1"/>
    <col min="2" max="2" width="31.5703125" style="1" customWidth="1"/>
    <col min="3" max="3" width="12.140625" style="1" customWidth="1"/>
    <col min="4" max="17" width="4.7109375" style="1" customWidth="1"/>
    <col min="18" max="19" width="5.140625" style="1" customWidth="1"/>
    <col min="20" max="16384" width="9.140625" style="1"/>
  </cols>
  <sheetData>
    <row r="2" spans="1:19" ht="24.75" customHeight="1" x14ac:dyDescent="0.2">
      <c r="A2" s="154" t="s">
        <v>33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</row>
    <row r="3" spans="1:19" ht="22.5" customHeight="1" x14ac:dyDescent="0.2">
      <c r="A3" s="154" t="s">
        <v>34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</row>
    <row r="4" spans="1:19" ht="22.5" customHeight="1" x14ac:dyDescent="0.2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</row>
    <row r="6" spans="1:19" ht="16.5" customHeight="1" x14ac:dyDescent="0.2">
      <c r="A6" s="155" t="s">
        <v>60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</row>
    <row r="7" spans="1:19" ht="18.75" customHeight="1" x14ac:dyDescent="0.2">
      <c r="A7" s="155" t="str">
        <f>CONCATENATE("Semestar: II(drugi), akademska ",My!P2," godina")</f>
        <v>Semestar: II(drugi), akademska 2021/22 godina</v>
      </c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</row>
    <row r="8" spans="1:19" ht="18.75" customHeight="1" x14ac:dyDescent="0.2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10" spans="1:19" ht="24" customHeight="1" x14ac:dyDescent="0.35">
      <c r="A10" s="156" t="s">
        <v>35</v>
      </c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</row>
    <row r="11" spans="1:19" ht="15" x14ac:dyDescent="0.2">
      <c r="A11" s="157" t="s">
        <v>36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</row>
    <row r="12" spans="1:19" ht="15" x14ac:dyDescent="0.2">
      <c r="A12" s="157" t="str">
        <f>CONCATENATE("po završetku ljetnjeg semestra akademske ",My!P2," godine")</f>
        <v>po završetku ljetnjeg semestra akademske 2021/22 godine</v>
      </c>
      <c r="B12" s="157"/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</row>
    <row r="13" spans="1:19" ht="15" x14ac:dyDescent="0.2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</row>
    <row r="14" spans="1:19" ht="13.5" thickBot="1" x14ac:dyDescent="0.25"/>
    <row r="15" spans="1:19" ht="24.75" customHeight="1" thickTop="1" x14ac:dyDescent="0.25">
      <c r="A15" s="161" t="s">
        <v>37</v>
      </c>
      <c r="B15" s="164" t="s">
        <v>38</v>
      </c>
      <c r="C15" s="167" t="s">
        <v>39</v>
      </c>
      <c r="D15" s="158" t="s">
        <v>40</v>
      </c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70"/>
      <c r="P15" s="158" t="s">
        <v>41</v>
      </c>
      <c r="Q15" s="159"/>
      <c r="R15" s="159"/>
      <c r="S15" s="160"/>
    </row>
    <row r="16" spans="1:19" ht="15.75" customHeight="1" x14ac:dyDescent="0.25">
      <c r="A16" s="162"/>
      <c r="B16" s="165"/>
      <c r="C16" s="168"/>
      <c r="D16" s="175" t="s">
        <v>42</v>
      </c>
      <c r="E16" s="174"/>
      <c r="F16" s="173" t="s">
        <v>43</v>
      </c>
      <c r="G16" s="174"/>
      <c r="H16" s="173" t="s">
        <v>44</v>
      </c>
      <c r="I16" s="174"/>
      <c r="J16" s="173" t="s">
        <v>45</v>
      </c>
      <c r="K16" s="174"/>
      <c r="L16" s="173" t="s">
        <v>46</v>
      </c>
      <c r="M16" s="174"/>
      <c r="N16" s="173" t="s">
        <v>47</v>
      </c>
      <c r="O16" s="176"/>
      <c r="P16" s="171" t="s">
        <v>48</v>
      </c>
      <c r="Q16" s="177"/>
      <c r="R16" s="171" t="s">
        <v>49</v>
      </c>
      <c r="S16" s="172"/>
    </row>
    <row r="17" spans="1:19" ht="23.25" customHeight="1" thickBot="1" x14ac:dyDescent="0.3">
      <c r="A17" s="163"/>
      <c r="B17" s="166"/>
      <c r="C17" s="169"/>
      <c r="D17" s="26" t="s">
        <v>37</v>
      </c>
      <c r="E17" s="26" t="s">
        <v>50</v>
      </c>
      <c r="F17" s="26" t="s">
        <v>37</v>
      </c>
      <c r="G17" s="26" t="s">
        <v>50</v>
      </c>
      <c r="H17" s="26" t="s">
        <v>37</v>
      </c>
      <c r="I17" s="26" t="s">
        <v>50</v>
      </c>
      <c r="J17" s="26" t="s">
        <v>37</v>
      </c>
      <c r="K17" s="26" t="s">
        <v>50</v>
      </c>
      <c r="L17" s="26" t="s">
        <v>37</v>
      </c>
      <c r="M17" s="26" t="s">
        <v>50</v>
      </c>
      <c r="N17" s="26" t="s">
        <v>37</v>
      </c>
      <c r="O17" s="27" t="s">
        <v>50</v>
      </c>
      <c r="P17" s="26" t="s">
        <v>37</v>
      </c>
      <c r="Q17" s="27" t="s">
        <v>50</v>
      </c>
      <c r="R17" s="26" t="s">
        <v>37</v>
      </c>
      <c r="S17" s="28" t="s">
        <v>50</v>
      </c>
    </row>
    <row r="18" spans="1:19" ht="16.5" thickTop="1" x14ac:dyDescent="0.25">
      <c r="A18" s="29">
        <v>1</v>
      </c>
      <c r="B18" s="30" t="s">
        <v>54</v>
      </c>
      <c r="C18" s="31">
        <f>COUNTIF(D_predlog!T8:T115,"&gt;0")</f>
        <v>20</v>
      </c>
      <c r="D18" s="32">
        <f>COUNTIF(D_predlog!$U8:$U115,"A")</f>
        <v>1</v>
      </c>
      <c r="E18" s="32">
        <f>IF($C18=0,0,D18*100/$C18)</f>
        <v>5</v>
      </c>
      <c r="F18" s="32">
        <f>COUNTIF(D_predlog!$U8:$U115,"B")</f>
        <v>1</v>
      </c>
      <c r="G18" s="32">
        <f>IF($C18=0,0,F18*100/$C18)</f>
        <v>5</v>
      </c>
      <c r="H18" s="32">
        <f>COUNTIF(D_predlog!$U8:$U115,"C")</f>
        <v>0</v>
      </c>
      <c r="I18" s="32">
        <f>IF($C18=0,0,H18*100/$C18)</f>
        <v>0</v>
      </c>
      <c r="J18" s="32">
        <f>COUNTIF(D_predlog!$U8:$U115,"D")</f>
        <v>3</v>
      </c>
      <c r="K18" s="32">
        <f>IF($C18=0,0,J18*100/$C18)</f>
        <v>15</v>
      </c>
      <c r="L18" s="32">
        <f>COUNTIF(D_predlog!$U8:$U115,"E")</f>
        <v>6</v>
      </c>
      <c r="M18" s="32">
        <f>IF($C18=0,0,L18*100/$C18)</f>
        <v>30</v>
      </c>
      <c r="N18" s="32">
        <f>C18-P18</f>
        <v>9</v>
      </c>
      <c r="O18" s="31">
        <f>IF($C18=0,0,N18*100/$C18)</f>
        <v>45</v>
      </c>
      <c r="P18" s="32">
        <f>SUM(D18,F18,H18,J18,L18)</f>
        <v>11</v>
      </c>
      <c r="Q18" s="31">
        <f>IF($C18=0,0,P18*100/($P18+$R18))</f>
        <v>55</v>
      </c>
      <c r="R18" s="32">
        <f>N18</f>
        <v>9</v>
      </c>
      <c r="S18" s="33">
        <f>IF($C18=0,0,R18*100/($P18+$R18))</f>
        <v>45</v>
      </c>
    </row>
    <row r="19" spans="1:19" ht="15.75" x14ac:dyDescent="0.25">
      <c r="A19" s="29">
        <v>2</v>
      </c>
      <c r="B19" s="30" t="s">
        <v>55</v>
      </c>
      <c r="C19" s="31">
        <f>COUNTIF(C_predlog!T8:T115,"&gt;0")</f>
        <v>41</v>
      </c>
      <c r="D19" s="32">
        <f>COUNTIF(C_predlog!$U8:$U115,"A")</f>
        <v>2</v>
      </c>
      <c r="E19" s="32">
        <f>IF($C19=0,0,D19*100/$C19)</f>
        <v>4.8780487804878048</v>
      </c>
      <c r="F19" s="32">
        <f>COUNTIF(C_predlog!$U8:$U115,"B")</f>
        <v>2</v>
      </c>
      <c r="G19" s="32">
        <f>IF($C19=0,0,F19*100/$C19)</f>
        <v>4.8780487804878048</v>
      </c>
      <c r="H19" s="32">
        <f>COUNTIF(C_predlog!$U8:$U115,"C")</f>
        <v>1</v>
      </c>
      <c r="I19" s="32">
        <f>IF($C19=0,0,H19*100/$C19)</f>
        <v>2.4390243902439024</v>
      </c>
      <c r="J19" s="32">
        <f>COUNTIF(C_predlog!$U8:$U115,"D")</f>
        <v>8</v>
      </c>
      <c r="K19" s="32">
        <f>IF($C19=0,0,J19*100/$C19)</f>
        <v>19.512195121951219</v>
      </c>
      <c r="L19" s="32">
        <f>COUNTIF(C_predlog!$U8:$U115,"E")</f>
        <v>13</v>
      </c>
      <c r="M19" s="32">
        <f>IF($C19=0,0,L19*100/$C19)</f>
        <v>31.707317073170731</v>
      </c>
      <c r="N19" s="32">
        <f>C19-P19</f>
        <v>15</v>
      </c>
      <c r="O19" s="31">
        <f>IF($C19=0,0,N19*100/$C19)</f>
        <v>36.585365853658537</v>
      </c>
      <c r="P19" s="32">
        <f>SUM(D19,F19,H19,J19,L19)</f>
        <v>26</v>
      </c>
      <c r="Q19" s="31">
        <f>IF($C19=0,0,P19*100/($P19+$R19))</f>
        <v>63.414634146341463</v>
      </c>
      <c r="R19" s="32">
        <f>N19</f>
        <v>15</v>
      </c>
      <c r="S19" s="33">
        <f>IF($C19=0,0,R19*100/($P19+$R19))</f>
        <v>36.585365853658537</v>
      </c>
    </row>
    <row r="20" spans="1:19" ht="15.75" x14ac:dyDescent="0.25">
      <c r="A20" s="29">
        <v>3</v>
      </c>
      <c r="B20" s="30"/>
      <c r="C20" s="31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1"/>
      <c r="P20" s="32"/>
      <c r="Q20" s="31"/>
      <c r="R20" s="32"/>
      <c r="S20" s="33"/>
    </row>
    <row r="21" spans="1:19" ht="15.75" x14ac:dyDescent="0.25">
      <c r="A21" s="29">
        <v>4</v>
      </c>
      <c r="B21" s="30"/>
      <c r="C21" s="31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1"/>
      <c r="P21" s="32"/>
      <c r="Q21" s="31"/>
      <c r="R21" s="32"/>
      <c r="S21" s="33"/>
    </row>
    <row r="22" spans="1:19" ht="16.5" thickBot="1" x14ac:dyDescent="0.3">
      <c r="A22" s="25">
        <v>5</v>
      </c>
      <c r="B22" s="34"/>
      <c r="C22" s="27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/>
      <c r="P22" s="26"/>
      <c r="Q22" s="27"/>
      <c r="R22" s="26"/>
      <c r="S22" s="28"/>
    </row>
    <row r="23" spans="1:19" ht="16.5" thickTop="1" x14ac:dyDescent="0.25">
      <c r="A23" s="35"/>
      <c r="B23" s="36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</row>
    <row r="25" spans="1:19" x14ac:dyDescent="0.2">
      <c r="A25" s="152" t="str">
        <f>CONCATENATE("Podgorica,   jun 20",RIGHT(My!P2,2),". god.")</f>
        <v>Podgorica,   jun 2022. god.</v>
      </c>
      <c r="B25" s="152"/>
      <c r="D25" s="152" t="s">
        <v>51</v>
      </c>
      <c r="E25" s="152"/>
      <c r="F25" s="152"/>
      <c r="G25" s="152"/>
      <c r="H25" s="152"/>
      <c r="I25" s="152"/>
      <c r="N25" s="153" t="s">
        <v>52</v>
      </c>
      <c r="O25" s="153"/>
      <c r="P25" s="153"/>
      <c r="Q25" s="153"/>
    </row>
    <row r="27" spans="1:19" ht="15" x14ac:dyDescent="0.2">
      <c r="D27" s="157" t="s">
        <v>172</v>
      </c>
      <c r="E27" s="157"/>
      <c r="F27" s="157"/>
      <c r="G27" s="157"/>
      <c r="H27" s="157"/>
      <c r="I27" s="157"/>
      <c r="J27" s="157"/>
      <c r="L27" s="68"/>
      <c r="M27" s="157" t="s">
        <v>144</v>
      </c>
      <c r="N27" s="157"/>
      <c r="O27" s="157"/>
      <c r="P27" s="157"/>
      <c r="Q27" s="157"/>
      <c r="R27" s="157"/>
    </row>
  </sheetData>
  <mergeCells count="25">
    <mergeCell ref="M27:R27"/>
    <mergeCell ref="R16:S16"/>
    <mergeCell ref="F16:G16"/>
    <mergeCell ref="H16:I16"/>
    <mergeCell ref="J16:K16"/>
    <mergeCell ref="D27:J27"/>
    <mergeCell ref="D16:E16"/>
    <mergeCell ref="L16:M16"/>
    <mergeCell ref="N16:O16"/>
    <mergeCell ref="P16:Q16"/>
    <mergeCell ref="A25:B25"/>
    <mergeCell ref="D25:I25"/>
    <mergeCell ref="N25:Q25"/>
    <mergeCell ref="A2:S2"/>
    <mergeCell ref="A3:S3"/>
    <mergeCell ref="A6:S6"/>
    <mergeCell ref="A7:S7"/>
    <mergeCell ref="A10:S10"/>
    <mergeCell ref="A11:S11"/>
    <mergeCell ref="P15:S15"/>
    <mergeCell ref="A12:S12"/>
    <mergeCell ref="A15:A17"/>
    <mergeCell ref="B15:B17"/>
    <mergeCell ref="C15:C17"/>
    <mergeCell ref="D15:O15"/>
  </mergeCells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69"/>
  <sheetViews>
    <sheetView workbookViewId="0">
      <selection activeCell="Q2" sqref="Q2"/>
    </sheetView>
  </sheetViews>
  <sheetFormatPr defaultRowHeight="12.75" x14ac:dyDescent="0.2"/>
  <cols>
    <col min="2" max="2" width="22" bestFit="1" customWidth="1"/>
    <col min="3" max="4" width="4.28515625" customWidth="1"/>
    <col min="7" max="7" width="24" customWidth="1"/>
    <col min="8" max="8" width="5" customWidth="1"/>
    <col min="9" max="9" width="4.5703125" customWidth="1"/>
  </cols>
  <sheetData>
    <row r="1" spans="1:16" x14ac:dyDescent="0.2">
      <c r="P1" s="63" t="s">
        <v>61</v>
      </c>
    </row>
    <row r="2" spans="1:16" x14ac:dyDescent="0.2">
      <c r="A2" s="1"/>
      <c r="B2" s="58" t="s">
        <v>57</v>
      </c>
      <c r="C2" s="58"/>
      <c r="D2" s="1"/>
      <c r="E2" s="1"/>
      <c r="F2" s="1"/>
      <c r="G2" s="58" t="s">
        <v>57</v>
      </c>
      <c r="H2" s="58"/>
      <c r="I2" s="1"/>
      <c r="P2" s="59" t="s">
        <v>598</v>
      </c>
    </row>
    <row r="3" spans="1:16" x14ac:dyDescent="0.2">
      <c r="A3" s="1"/>
      <c r="B3" s="59" t="str">
        <f>CONCATENATE("smjer: D ; sk. ",P2)</f>
        <v>smjer: D ; sk. 2021/22</v>
      </c>
      <c r="C3" s="59"/>
      <c r="D3" s="1"/>
      <c r="E3" s="1"/>
      <c r="F3" s="1"/>
      <c r="G3" s="59" t="str">
        <f>CONCATENATE("smjer: C ; sk. ",P2)</f>
        <v>smjer: C ; sk. 2021/22</v>
      </c>
      <c r="H3" s="59"/>
      <c r="I3" s="1"/>
    </row>
    <row r="4" spans="1:16" x14ac:dyDescent="0.2">
      <c r="A4" s="61" t="str">
        <f>D_Zakljucne!A8</f>
        <v>1/2021</v>
      </c>
      <c r="B4" s="62" t="str">
        <f>D_Zakljucne!B8</f>
        <v>Roćenović Danilo</v>
      </c>
      <c r="C4" s="78">
        <f>D_Zakljucne!D8+D_Zakljucne!E8</f>
        <v>0</v>
      </c>
      <c r="D4" s="62" t="str">
        <f>D_Zakljucne!F8</f>
        <v>F</v>
      </c>
      <c r="F4" s="61" t="str">
        <f>C_Zakljucne!A8</f>
        <v>1/2021</v>
      </c>
      <c r="G4" s="62" t="str">
        <f>C_Zakljucne!B8</f>
        <v>Jovićević Milica</v>
      </c>
      <c r="H4" s="78">
        <f>C_Zakljucne!D8+C_Zakljucne!E8</f>
        <v>60</v>
      </c>
      <c r="I4" s="62" t="str">
        <f>C_Zakljucne!F8</f>
        <v>D</v>
      </c>
    </row>
    <row r="5" spans="1:16" x14ac:dyDescent="0.2">
      <c r="A5" s="61" t="str">
        <f>D_Zakljucne!A9</f>
        <v>2/2021</v>
      </c>
      <c r="B5" s="62" t="str">
        <f>D_Zakljucne!B9</f>
        <v>Lekić Dušica</v>
      </c>
      <c r="C5" s="78">
        <f>D_Zakljucne!D9+D_Zakljucne!E9</f>
        <v>50</v>
      </c>
      <c r="D5" s="62" t="str">
        <f>D_Zakljucne!F9</f>
        <v>E</v>
      </c>
      <c r="F5" s="61" t="str">
        <f>C_Zakljucne!A9</f>
        <v>2/2021</v>
      </c>
      <c r="G5" s="62" t="str">
        <f>C_Zakljucne!B9</f>
        <v>Žunjić Anja</v>
      </c>
      <c r="H5" s="78">
        <f>C_Zakljucne!D9+C_Zakljucne!E9</f>
        <v>25</v>
      </c>
      <c r="I5" s="62" t="str">
        <f>C_Zakljucne!F9</f>
        <v>F</v>
      </c>
    </row>
    <row r="6" spans="1:16" x14ac:dyDescent="0.2">
      <c r="A6" s="61" t="str">
        <f>D_Zakljucne!A10</f>
        <v>4/2021</v>
      </c>
      <c r="B6" s="62" t="str">
        <f>D_Zakljucne!B10</f>
        <v>Miletić Rajan</v>
      </c>
      <c r="C6" s="78">
        <f>D_Zakljucne!D10+D_Zakljucne!E10</f>
        <v>51</v>
      </c>
      <c r="D6" s="62" t="str">
        <f>D_Zakljucne!F10</f>
        <v>E</v>
      </c>
      <c r="F6" s="61" t="str">
        <f>C_Zakljucne!A10</f>
        <v>3/2021</v>
      </c>
      <c r="G6" s="62" t="str">
        <f>C_Zakljucne!B10</f>
        <v>Petrović Marija</v>
      </c>
      <c r="H6" s="78">
        <f>C_Zakljucne!D10+C_Zakljucne!E10</f>
        <v>50</v>
      </c>
      <c r="I6" s="62" t="str">
        <f>C_Zakljucne!F10</f>
        <v>E</v>
      </c>
    </row>
    <row r="7" spans="1:16" x14ac:dyDescent="0.2">
      <c r="A7" s="61" t="str">
        <f>D_Zakljucne!A11</f>
        <v>5/2021</v>
      </c>
      <c r="B7" s="62" t="str">
        <f>D_Zakljucne!B11</f>
        <v>Bjelica Milica</v>
      </c>
      <c r="C7" s="78">
        <f>D_Zakljucne!D11+D_Zakljucne!E11</f>
        <v>25</v>
      </c>
      <c r="D7" s="62" t="str">
        <f>D_Zakljucne!F11</f>
        <v>F</v>
      </c>
      <c r="F7" s="61" t="str">
        <f>C_Zakljucne!A11</f>
        <v>4/2021</v>
      </c>
      <c r="G7" s="62" t="str">
        <f>C_Zakljucne!B11</f>
        <v>Madžgalj Marija</v>
      </c>
      <c r="H7" s="78">
        <f>C_Zakljucne!D11+C_Zakljucne!E11</f>
        <v>0</v>
      </c>
      <c r="I7" s="62" t="str">
        <f>C_Zakljucne!F11</f>
        <v>F</v>
      </c>
    </row>
    <row r="8" spans="1:16" x14ac:dyDescent="0.2">
      <c r="A8" s="61" t="str">
        <f>D_Zakljucne!A12</f>
        <v>7/2021</v>
      </c>
      <c r="B8" s="62" t="str">
        <f>D_Zakljucne!B12</f>
        <v>Konatar Danilo</v>
      </c>
      <c r="C8" s="78">
        <f>D_Zakljucne!D12+D_Zakljucne!E12</f>
        <v>0</v>
      </c>
      <c r="D8" s="62" t="str">
        <f>D_Zakljucne!F12</f>
        <v>F</v>
      </c>
      <c r="F8" s="61" t="str">
        <f>C_Zakljucne!A12</f>
        <v>5/2021</v>
      </c>
      <c r="G8" s="62" t="str">
        <f>C_Zakljucne!B12</f>
        <v>Bojanić David</v>
      </c>
      <c r="H8" s="78">
        <f>C_Zakljucne!D12+C_Zakljucne!E12</f>
        <v>0</v>
      </c>
      <c r="I8" s="62" t="str">
        <f>C_Zakljucne!F12</f>
        <v>F</v>
      </c>
    </row>
    <row r="9" spans="1:16" x14ac:dyDescent="0.2">
      <c r="A9" s="61" t="str">
        <f>D_Zakljucne!A13</f>
        <v>8/2021</v>
      </c>
      <c r="B9" s="62" t="str">
        <f>D_Zakljucne!B13</f>
        <v>Raičević Jovan</v>
      </c>
      <c r="C9" s="78">
        <f>D_Zakljucne!D13+D_Zakljucne!E13</f>
        <v>26</v>
      </c>
      <c r="D9" s="62" t="str">
        <f>D_Zakljucne!F13</f>
        <v>F</v>
      </c>
      <c r="F9" s="61" t="str">
        <f>C_Zakljucne!A13</f>
        <v>6/2021</v>
      </c>
      <c r="G9" s="62" t="str">
        <f>C_Zakljucne!B13</f>
        <v>Agović Ermina</v>
      </c>
      <c r="H9" s="78">
        <f>C_Zakljucne!D13+C_Zakljucne!E13</f>
        <v>0</v>
      </c>
      <c r="I9" s="62" t="str">
        <f>C_Zakljucne!F13</f>
        <v>F</v>
      </c>
    </row>
    <row r="10" spans="1:16" x14ac:dyDescent="0.2">
      <c r="A10" s="61" t="str">
        <f>D_Zakljucne!A14</f>
        <v>9/2021</v>
      </c>
      <c r="B10" s="62" t="str">
        <f>D_Zakljucne!B14</f>
        <v>Jokanović Ana</v>
      </c>
      <c r="C10" s="78">
        <f>D_Zakljucne!D14+D_Zakljucne!E14</f>
        <v>60</v>
      </c>
      <c r="D10" s="62" t="str">
        <f>D_Zakljucne!F14</f>
        <v>D</v>
      </c>
      <c r="F10" s="61" t="str">
        <f>C_Zakljucne!A14</f>
        <v>7/2021</v>
      </c>
      <c r="G10" s="62" t="str">
        <f>C_Zakljucne!B14</f>
        <v>Rakočević Tijana</v>
      </c>
      <c r="H10" s="78">
        <f>C_Zakljucne!D14+C_Zakljucne!E14</f>
        <v>35</v>
      </c>
      <c r="I10" s="62" t="str">
        <f>C_Zakljucne!F14</f>
        <v>F</v>
      </c>
    </row>
    <row r="11" spans="1:16" x14ac:dyDescent="0.2">
      <c r="A11" s="61" t="str">
        <f>D_Zakljucne!A15</f>
        <v>10/2021</v>
      </c>
      <c r="B11" s="62" t="str">
        <f>D_Zakljucne!B15</f>
        <v>Planić Andrej</v>
      </c>
      <c r="C11" s="78">
        <f>D_Zakljucne!D15+D_Zakljucne!E15</f>
        <v>60</v>
      </c>
      <c r="D11" s="62" t="str">
        <f>D_Zakljucne!F15</f>
        <v>D</v>
      </c>
      <c r="F11" s="61" t="str">
        <f>C_Zakljucne!A15</f>
        <v>8/2021</v>
      </c>
      <c r="G11" s="62" t="str">
        <f>C_Zakljucne!B15</f>
        <v>Tomašević Aleksandar</v>
      </c>
      <c r="H11" s="78">
        <f>C_Zakljucne!D15+C_Zakljucne!E15</f>
        <v>60</v>
      </c>
      <c r="I11" s="62" t="str">
        <f>C_Zakljucne!F15</f>
        <v>D</v>
      </c>
    </row>
    <row r="12" spans="1:16" x14ac:dyDescent="0.2">
      <c r="A12" s="61" t="str">
        <f>D_Zakljucne!A16</f>
        <v>11/2021</v>
      </c>
      <c r="B12" s="62" t="str">
        <f>D_Zakljucne!B16</f>
        <v>Čabarkapa Đorđe</v>
      </c>
      <c r="C12" s="78">
        <f>D_Zakljucne!D16+D_Zakljucne!E16</f>
        <v>50</v>
      </c>
      <c r="D12" s="62" t="str">
        <f>D_Zakljucne!F16</f>
        <v>E</v>
      </c>
      <c r="F12" s="61" t="str">
        <f>C_Zakljucne!A16</f>
        <v>9/2021</v>
      </c>
      <c r="G12" s="62" t="str">
        <f>C_Zakljucne!B16</f>
        <v>Janković Milena</v>
      </c>
      <c r="H12" s="78">
        <f>C_Zakljucne!D16+C_Zakljucne!E16</f>
        <v>54</v>
      </c>
      <c r="I12" s="62" t="str">
        <f>C_Zakljucne!F16</f>
        <v>E</v>
      </c>
    </row>
    <row r="13" spans="1:16" x14ac:dyDescent="0.2">
      <c r="A13" s="61" t="str">
        <f>D_Zakljucne!A17</f>
        <v>12/2021</v>
      </c>
      <c r="B13" s="62" t="str">
        <f>D_Zakljucne!B17</f>
        <v>Popović Antonije</v>
      </c>
      <c r="C13" s="78">
        <f>D_Zakljucne!D17+D_Zakljucne!E17</f>
        <v>13</v>
      </c>
      <c r="D13" s="62" t="str">
        <f>D_Zakljucne!F17</f>
        <v>F</v>
      </c>
      <c r="F13" s="61" t="str">
        <f>C_Zakljucne!A17</f>
        <v>11/2021</v>
      </c>
      <c r="G13" s="62" t="str">
        <f>C_Zakljucne!B17</f>
        <v>Mandić Jovana</v>
      </c>
      <c r="H13" s="78">
        <f>C_Zakljucne!D17+C_Zakljucne!E17</f>
        <v>31</v>
      </c>
      <c r="I13" s="62" t="str">
        <f>C_Zakljucne!F17</f>
        <v>F</v>
      </c>
    </row>
    <row r="14" spans="1:16" x14ac:dyDescent="0.2">
      <c r="A14" s="61" t="str">
        <f>D_Zakljucne!A18</f>
        <v>13/2021</v>
      </c>
      <c r="B14" s="62" t="str">
        <f>D_Zakljucne!B18</f>
        <v>Alorić Vladan</v>
      </c>
      <c r="C14" s="78">
        <f>D_Zakljucne!D18+D_Zakljucne!E18</f>
        <v>0</v>
      </c>
      <c r="D14" s="62" t="str">
        <f>D_Zakljucne!F18</f>
        <v>F</v>
      </c>
      <c r="F14" s="61" t="str">
        <f>C_Zakljucne!A18</f>
        <v>13/2021</v>
      </c>
      <c r="G14" s="62" t="str">
        <f>C_Zakljucne!B18</f>
        <v>Marojević Đorđe</v>
      </c>
      <c r="H14" s="78">
        <f>C_Zakljucne!D18+C_Zakljucne!E18</f>
        <v>31</v>
      </c>
      <c r="I14" s="62" t="str">
        <f>C_Zakljucne!F18</f>
        <v>F</v>
      </c>
    </row>
    <row r="15" spans="1:16" x14ac:dyDescent="0.2">
      <c r="A15" s="61" t="str">
        <f>D_Zakljucne!A19</f>
        <v>14/2021</v>
      </c>
      <c r="B15" s="62" t="str">
        <f>D_Zakljucne!B19</f>
        <v>Loncović Andrija</v>
      </c>
      <c r="C15" s="78">
        <f>D_Zakljucne!D19+D_Zakljucne!E19</f>
        <v>55</v>
      </c>
      <c r="D15" s="62" t="str">
        <f>D_Zakljucne!F19</f>
        <v>E</v>
      </c>
      <c r="F15" s="61" t="str">
        <f>C_Zakljucne!A19</f>
        <v>14/2021</v>
      </c>
      <c r="G15" s="62" t="str">
        <f>C_Zakljucne!B19</f>
        <v>Drašković Saša</v>
      </c>
      <c r="H15" s="78">
        <f>C_Zakljucne!D19+C_Zakljucne!E19</f>
        <v>55</v>
      </c>
      <c r="I15" s="62" t="str">
        <f>C_Zakljucne!F19</f>
        <v>E</v>
      </c>
    </row>
    <row r="16" spans="1:16" x14ac:dyDescent="0.2">
      <c r="A16" s="61" t="str">
        <f>D_Zakljucne!A20</f>
        <v>15/2021</v>
      </c>
      <c r="B16" s="62" t="str">
        <f>D_Zakljucne!B20</f>
        <v>Otović Gorica</v>
      </c>
      <c r="C16" s="78">
        <f>D_Zakljucne!D20+D_Zakljucne!E20</f>
        <v>0</v>
      </c>
      <c r="D16" s="62" t="str">
        <f>D_Zakljucne!F20</f>
        <v>F</v>
      </c>
      <c r="F16" s="61" t="str">
        <f>C_Zakljucne!A20</f>
        <v>15/2021</v>
      </c>
      <c r="G16" s="62" t="str">
        <f>C_Zakljucne!B20</f>
        <v>Mešter Marko</v>
      </c>
      <c r="H16" s="78">
        <f>C_Zakljucne!D20+C_Zakljucne!E20</f>
        <v>64</v>
      </c>
      <c r="I16" s="62" t="str">
        <f>C_Zakljucne!F20</f>
        <v>D</v>
      </c>
    </row>
    <row r="17" spans="1:9" x14ac:dyDescent="0.2">
      <c r="A17" s="61" t="str">
        <f>D_Zakljucne!A21</f>
        <v>16/2021</v>
      </c>
      <c r="B17" s="62" t="str">
        <f>D_Zakljucne!B21</f>
        <v>Marković Una</v>
      </c>
      <c r="C17" s="78">
        <f>D_Zakljucne!D21+D_Zakljucne!E21</f>
        <v>37</v>
      </c>
      <c r="D17" s="62" t="str">
        <f>D_Zakljucne!F21</f>
        <v>F</v>
      </c>
      <c r="F17" s="61" t="str">
        <f>C_Zakljucne!A21</f>
        <v>16/2021</v>
      </c>
      <c r="G17" s="62" t="str">
        <f>C_Zakljucne!B21</f>
        <v>Milošević Ilija</v>
      </c>
      <c r="H17" s="78">
        <f>C_Zakljucne!D21+C_Zakljucne!E21</f>
        <v>50</v>
      </c>
      <c r="I17" s="62" t="str">
        <f>C_Zakljucne!F21</f>
        <v>E</v>
      </c>
    </row>
    <row r="18" spans="1:9" x14ac:dyDescent="0.2">
      <c r="A18" s="61" t="str">
        <f>D_Zakljucne!A22</f>
        <v>17/2021</v>
      </c>
      <c r="B18" s="62" t="str">
        <f>D_Zakljucne!B22</f>
        <v>Kustudić Krsto</v>
      </c>
      <c r="C18" s="78">
        <f>D_Zakljucne!D22+D_Zakljucne!E22</f>
        <v>55</v>
      </c>
      <c r="D18" s="62" t="str">
        <f>D_Zakljucne!F22</f>
        <v>E</v>
      </c>
      <c r="F18" s="61" t="str">
        <f>C_Zakljucne!A22</f>
        <v>17/2021</v>
      </c>
      <c r="G18" s="62" t="str">
        <f>C_Zakljucne!B22</f>
        <v>Savić Jelena</v>
      </c>
      <c r="H18" s="78">
        <f>C_Zakljucne!D22+C_Zakljucne!E22</f>
        <v>31</v>
      </c>
      <c r="I18" s="62" t="str">
        <f>C_Zakljucne!F22</f>
        <v>F</v>
      </c>
    </row>
    <row r="19" spans="1:9" x14ac:dyDescent="0.2">
      <c r="A19" s="61" t="str">
        <f>D_Zakljucne!A23</f>
        <v>18/2021</v>
      </c>
      <c r="B19" s="62" t="str">
        <f>D_Zakljucne!B23</f>
        <v>Gojković Marko</v>
      </c>
      <c r="C19" s="78">
        <f>D_Zakljucne!D23+D_Zakljucne!E23</f>
        <v>55</v>
      </c>
      <c r="D19" s="62" t="str">
        <f>D_Zakljucne!F23</f>
        <v>E</v>
      </c>
      <c r="F19" s="61" t="str">
        <f>C_Zakljucne!A23</f>
        <v>18/2021</v>
      </c>
      <c r="G19" s="62" t="str">
        <f>C_Zakljucne!B23</f>
        <v>Todorović Nikolina</v>
      </c>
      <c r="H19" s="78">
        <f>C_Zakljucne!D23+C_Zakljucne!E23</f>
        <v>27</v>
      </c>
      <c r="I19" s="62" t="str">
        <f>C_Zakljucne!F23</f>
        <v>F</v>
      </c>
    </row>
    <row r="20" spans="1:9" x14ac:dyDescent="0.2">
      <c r="A20" s="61" t="str">
        <f>D_Zakljucne!A24</f>
        <v>19/2021</v>
      </c>
      <c r="B20" s="62" t="str">
        <f>D_Zakljucne!B24</f>
        <v>Peković Nađa</v>
      </c>
      <c r="C20" s="78">
        <f>D_Zakljucne!D24+D_Zakljucne!E24</f>
        <v>4</v>
      </c>
      <c r="D20" s="62" t="str">
        <f>D_Zakljucne!F24</f>
        <v>F</v>
      </c>
      <c r="F20" s="61" t="str">
        <f>C_Zakljucne!A24</f>
        <v>19/2021</v>
      </c>
      <c r="G20" s="62" t="str">
        <f>C_Zakljucne!B24</f>
        <v>Bašanović Ana</v>
      </c>
      <c r="H20" s="78">
        <f>C_Zakljucne!D24+C_Zakljucne!E24</f>
        <v>60</v>
      </c>
      <c r="I20" s="62" t="str">
        <f>C_Zakljucne!F24</f>
        <v>D</v>
      </c>
    </row>
    <row r="21" spans="1:9" x14ac:dyDescent="0.2">
      <c r="A21" s="61" t="str">
        <f>D_Zakljucne!A25</f>
        <v>21/2021</v>
      </c>
      <c r="B21" s="62" t="str">
        <f>D_Zakljucne!B25</f>
        <v>Radulović Lazar</v>
      </c>
      <c r="C21" s="78">
        <f>D_Zakljucne!D25+D_Zakljucne!E25</f>
        <v>0</v>
      </c>
      <c r="D21" s="62" t="str">
        <f>D_Zakljucne!F25</f>
        <v>F</v>
      </c>
      <c r="F21" s="61" t="str">
        <f>C_Zakljucne!A25</f>
        <v>20/2021</v>
      </c>
      <c r="G21" s="62" t="str">
        <f>C_Zakljucne!B25</f>
        <v>Nikolić Jovan</v>
      </c>
      <c r="H21" s="78">
        <f>C_Zakljucne!D25+C_Zakljucne!E25</f>
        <v>70</v>
      </c>
      <c r="I21" s="62" t="str">
        <f>C_Zakljucne!F25</f>
        <v>C</v>
      </c>
    </row>
    <row r="22" spans="1:9" x14ac:dyDescent="0.2">
      <c r="A22" s="61" t="str">
        <f>D_Zakljucne!A26</f>
        <v>22/2021</v>
      </c>
      <c r="B22" s="62" t="str">
        <f>D_Zakljucne!B26</f>
        <v>Simović Milica</v>
      </c>
      <c r="C22" s="78">
        <f>D_Zakljucne!D26+D_Zakljucne!E26</f>
        <v>80</v>
      </c>
      <c r="D22" s="62" t="str">
        <f>D_Zakljucne!F26</f>
        <v>B</v>
      </c>
      <c r="F22" s="61" t="str">
        <f>C_Zakljucne!A26</f>
        <v>21/2021</v>
      </c>
      <c r="G22" s="62" t="str">
        <f>C_Zakljucne!B26</f>
        <v>Šćekić Miloš</v>
      </c>
      <c r="H22" s="78">
        <f>C_Zakljucne!D26+C_Zakljucne!E26</f>
        <v>56</v>
      </c>
      <c r="I22" s="62" t="str">
        <f>C_Zakljucne!F26</f>
        <v>E</v>
      </c>
    </row>
    <row r="23" spans="1:9" x14ac:dyDescent="0.2">
      <c r="A23" s="61" t="str">
        <f>D_Zakljucne!A27</f>
        <v>23/2021</v>
      </c>
      <c r="B23" s="62" t="str">
        <f>D_Zakljucne!B27</f>
        <v>Knežević Pavle</v>
      </c>
      <c r="C23" s="78">
        <f>D_Zakljucne!D27+D_Zakljucne!E27</f>
        <v>0</v>
      </c>
      <c r="D23" s="62" t="str">
        <f>D_Zakljucne!F27</f>
        <v>F</v>
      </c>
      <c r="F23" s="61" t="str">
        <f>C_Zakljucne!A27</f>
        <v>22/2021</v>
      </c>
      <c r="G23" s="62" t="str">
        <f>C_Zakljucne!B27</f>
        <v>Milović Uroš</v>
      </c>
      <c r="H23" s="78">
        <f>C_Zakljucne!D27+C_Zakljucne!E27</f>
        <v>82</v>
      </c>
      <c r="I23" s="62" t="str">
        <f>C_Zakljucne!F27</f>
        <v>B</v>
      </c>
    </row>
    <row r="24" spans="1:9" x14ac:dyDescent="0.2">
      <c r="A24" s="61" t="str">
        <f>D_Zakljucne!A28</f>
        <v>24/2021</v>
      </c>
      <c r="B24" s="62" t="str">
        <f>D_Zakljucne!B28</f>
        <v>Begović Elica</v>
      </c>
      <c r="C24" s="78">
        <f>D_Zakljucne!D28+D_Zakljucne!E28</f>
        <v>90</v>
      </c>
      <c r="D24" s="62" t="str">
        <f>D_Zakljucne!F28</f>
        <v>A</v>
      </c>
      <c r="F24" s="61" t="str">
        <f>C_Zakljucne!A28</f>
        <v>23/2021</v>
      </c>
      <c r="G24" s="62" t="str">
        <f>C_Zakljucne!B28</f>
        <v>Vujović Danilo</v>
      </c>
      <c r="H24" s="78">
        <f>C_Zakljucne!D28+C_Zakljucne!E28</f>
        <v>33</v>
      </c>
      <c r="I24" s="62" t="str">
        <f>C_Zakljucne!F28</f>
        <v>F</v>
      </c>
    </row>
    <row r="25" spans="1:9" x14ac:dyDescent="0.2">
      <c r="A25" s="61" t="str">
        <f>D_Zakljucne!A29</f>
        <v>25/2021</v>
      </c>
      <c r="B25" s="62" t="str">
        <f>D_Zakljucne!B29</f>
        <v>Stanković Aleksa</v>
      </c>
      <c r="C25" s="78">
        <f>D_Zakljucne!D29+D_Zakljucne!E29</f>
        <v>0</v>
      </c>
      <c r="D25" s="62" t="str">
        <f>D_Zakljucne!F29</f>
        <v>F</v>
      </c>
      <c r="F25" s="61" t="str">
        <f>C_Zakljucne!A29</f>
        <v>24/2021</v>
      </c>
      <c r="G25" s="62" t="str">
        <f>C_Zakljucne!B29</f>
        <v>Raičević Igor</v>
      </c>
      <c r="H25" s="78">
        <f>C_Zakljucne!D29+C_Zakljucne!E29</f>
        <v>52</v>
      </c>
      <c r="I25" s="62" t="str">
        <f>C_Zakljucne!F29</f>
        <v>E</v>
      </c>
    </row>
    <row r="26" spans="1:9" x14ac:dyDescent="0.2">
      <c r="A26" s="61" t="str">
        <f>D_Zakljucne!A30</f>
        <v>26/2021</v>
      </c>
      <c r="B26" s="62" t="str">
        <f>D_Zakljucne!B30</f>
        <v>Nedović Katarina</v>
      </c>
      <c r="C26" s="78">
        <f>D_Zakljucne!D30+D_Zakljucne!E30</f>
        <v>0</v>
      </c>
      <c r="D26" s="62" t="str">
        <f>D_Zakljucne!F30</f>
        <v>F</v>
      </c>
      <c r="F26" s="61" t="str">
        <f>C_Zakljucne!A30</f>
        <v>25/2021</v>
      </c>
      <c r="G26" s="62" t="str">
        <f>C_Zakljucne!B30</f>
        <v>Šućur Luka</v>
      </c>
      <c r="H26" s="78">
        <f>C_Zakljucne!D30+C_Zakljucne!E30</f>
        <v>60</v>
      </c>
      <c r="I26" s="62" t="str">
        <f>C_Zakljucne!F30</f>
        <v>D</v>
      </c>
    </row>
    <row r="27" spans="1:9" x14ac:dyDescent="0.2">
      <c r="A27" s="61" t="str">
        <f>D_Zakljucne!A31</f>
        <v>28/2021</v>
      </c>
      <c r="B27" s="62" t="str">
        <f>D_Zakljucne!B31</f>
        <v>Kujević Emir</v>
      </c>
      <c r="C27" s="78">
        <f>D_Zakljucne!D31+D_Zakljucne!E31</f>
        <v>0</v>
      </c>
      <c r="D27" s="62" t="str">
        <f>D_Zakljucne!F31</f>
        <v>F</v>
      </c>
      <c r="F27" s="61" t="str">
        <f>C_Zakljucne!A31</f>
        <v>26/2021</v>
      </c>
      <c r="G27" s="62" t="str">
        <f>C_Zakljucne!B31</f>
        <v>Mrdak Nikolina</v>
      </c>
      <c r="H27" s="78">
        <f>C_Zakljucne!D31+C_Zakljucne!E31</f>
        <v>50</v>
      </c>
      <c r="I27" s="62" t="str">
        <f>C_Zakljucne!F31</f>
        <v>E</v>
      </c>
    </row>
    <row r="28" spans="1:9" x14ac:dyDescent="0.2">
      <c r="A28" s="61" t="str">
        <f>D_Zakljucne!A32</f>
        <v>29/2021</v>
      </c>
      <c r="B28" s="62" t="str">
        <f>D_Zakljucne!B32</f>
        <v>Stanisavljević Anđela</v>
      </c>
      <c r="C28" s="78">
        <f>D_Zakljucne!D32+D_Zakljucne!E32</f>
        <v>22</v>
      </c>
      <c r="D28" s="62" t="str">
        <f>D_Zakljucne!F32</f>
        <v>F</v>
      </c>
      <c r="F28" s="61" t="str">
        <f>C_Zakljucne!A32</f>
        <v>27/2021</v>
      </c>
      <c r="G28" s="62" t="str">
        <f>C_Zakljucne!B32</f>
        <v>Jeknić Jovana</v>
      </c>
      <c r="H28" s="78">
        <f>C_Zakljucne!D32+C_Zakljucne!E32</f>
        <v>5</v>
      </c>
      <c r="I28" s="62" t="str">
        <f>C_Zakljucne!F32</f>
        <v>F</v>
      </c>
    </row>
    <row r="29" spans="1:9" x14ac:dyDescent="0.2">
      <c r="A29" s="61" t="str">
        <f>D_Zakljucne!A33</f>
        <v>30/2021</v>
      </c>
      <c r="B29" s="62" t="str">
        <f>D_Zakljucne!B33</f>
        <v>Martinović Andrija</v>
      </c>
      <c r="C29" s="78">
        <f>D_Zakljucne!D33+D_Zakljucne!E33</f>
        <v>20</v>
      </c>
      <c r="D29" s="62" t="str">
        <f>D_Zakljucne!F33</f>
        <v>F</v>
      </c>
      <c r="F29" s="61" t="str">
        <f>C_Zakljucne!A33</f>
        <v>28/2021</v>
      </c>
      <c r="G29" s="62" t="str">
        <f>C_Zakljucne!B33</f>
        <v>Tomčić Ognjen</v>
      </c>
      <c r="H29" s="78">
        <f>C_Zakljucne!D33+C_Zakljucne!E33</f>
        <v>90</v>
      </c>
      <c r="I29" s="62" t="str">
        <f>C_Zakljucne!F33</f>
        <v>A</v>
      </c>
    </row>
    <row r="30" spans="1:9" x14ac:dyDescent="0.2">
      <c r="A30" s="61" t="str">
        <f>D_Zakljucne!A34</f>
        <v>31/2021</v>
      </c>
      <c r="B30" s="62" t="str">
        <f>D_Zakljucne!B34</f>
        <v>Janković Nikola</v>
      </c>
      <c r="C30" s="78">
        <f>D_Zakljucne!D34+D_Zakljucne!E34</f>
        <v>0</v>
      </c>
      <c r="D30" s="62" t="str">
        <f>D_Zakljucne!F34</f>
        <v>F</v>
      </c>
      <c r="F30" s="61" t="str">
        <f>C_Zakljucne!A34</f>
        <v>29/2021</v>
      </c>
      <c r="G30" s="62" t="str">
        <f>C_Zakljucne!B34</f>
        <v>Mugoša Špiro</v>
      </c>
      <c r="H30" s="78">
        <f>C_Zakljucne!D34+C_Zakljucne!E34</f>
        <v>60</v>
      </c>
      <c r="I30" s="62" t="str">
        <f>C_Zakljucne!F34</f>
        <v>D</v>
      </c>
    </row>
    <row r="31" spans="1:9" x14ac:dyDescent="0.2">
      <c r="A31" s="61" t="str">
        <f>D_Zakljucne!A35</f>
        <v>15/2020</v>
      </c>
      <c r="B31" s="62" t="str">
        <f>D_Zakljucne!B35</f>
        <v>Taušan Nikola</v>
      </c>
      <c r="C31" s="78">
        <f>D_Zakljucne!D35+D_Zakljucne!E35</f>
        <v>32</v>
      </c>
      <c r="D31" s="62" t="str">
        <f>D_Zakljucne!F35</f>
        <v>F</v>
      </c>
      <c r="F31" s="61" t="str">
        <f>C_Zakljucne!A35</f>
        <v>30/2021</v>
      </c>
      <c r="G31" s="62" t="str">
        <f>C_Zakljucne!B35</f>
        <v>Femić Damian</v>
      </c>
      <c r="H31" s="78">
        <f>C_Zakljucne!D35+C_Zakljucne!E35</f>
        <v>0</v>
      </c>
      <c r="I31" s="62" t="str">
        <f>C_Zakljucne!F35</f>
        <v>F</v>
      </c>
    </row>
    <row r="32" spans="1:9" x14ac:dyDescent="0.2">
      <c r="A32" s="61" t="str">
        <f>D_Zakljucne!A36</f>
        <v>20/2020</v>
      </c>
      <c r="B32" s="62" t="str">
        <f>D_Zakljucne!B36</f>
        <v>Pavićević Ivan</v>
      </c>
      <c r="C32" s="78">
        <f>D_Zakljucne!D36+D_Zakljucne!E36</f>
        <v>0</v>
      </c>
      <c r="D32" s="62" t="str">
        <f>D_Zakljucne!F36</f>
        <v>F</v>
      </c>
      <c r="F32" s="61" t="str">
        <f>C_Zakljucne!A36</f>
        <v>31/2021</v>
      </c>
      <c r="G32" s="62" t="str">
        <f>C_Zakljucne!B36</f>
        <v>Đogović Teodora</v>
      </c>
      <c r="H32" s="78">
        <f>C_Zakljucne!D36+C_Zakljucne!E36</f>
        <v>53</v>
      </c>
      <c r="I32" s="62" t="str">
        <f>C_Zakljucne!F36</f>
        <v>E</v>
      </c>
    </row>
    <row r="33" spans="1:9" x14ac:dyDescent="0.2">
      <c r="A33" s="61" t="str">
        <f>D_Zakljucne!A37</f>
        <v>28/2020</v>
      </c>
      <c r="B33" s="62" t="str">
        <f>D_Zakljucne!B37</f>
        <v>Veličković Stefan</v>
      </c>
      <c r="C33" s="78">
        <f>D_Zakljucne!D37+D_Zakljucne!E37</f>
        <v>0</v>
      </c>
      <c r="D33" s="62" t="str">
        <f>D_Zakljucne!F37</f>
        <v>F</v>
      </c>
      <c r="F33" s="61" t="str">
        <f>C_Zakljucne!A37</f>
        <v>32/2021</v>
      </c>
      <c r="G33" s="62" t="str">
        <f>C_Zakljucne!B37</f>
        <v>Kraljević Marijana</v>
      </c>
      <c r="H33" s="78">
        <f>C_Zakljucne!D37+C_Zakljucne!E37</f>
        <v>0</v>
      </c>
      <c r="I33" s="62" t="str">
        <f>C_Zakljucne!F37</f>
        <v>F</v>
      </c>
    </row>
    <row r="34" spans="1:9" x14ac:dyDescent="0.2">
      <c r="A34" s="61" t="str">
        <f>D_Zakljucne!A38</f>
        <v>30/2020</v>
      </c>
      <c r="B34" s="62" t="str">
        <f>D_Zakljucne!B38</f>
        <v>Vučinić Filip</v>
      </c>
      <c r="C34" s="78">
        <f>D_Zakljucne!D38+D_Zakljucne!E38</f>
        <v>0</v>
      </c>
      <c r="D34" s="62" t="str">
        <f>D_Zakljucne!F38</f>
        <v>F</v>
      </c>
      <c r="F34" s="61" t="str">
        <f>C_Zakljucne!A38</f>
        <v>33/2021</v>
      </c>
      <c r="G34" s="62" t="str">
        <f>C_Zakljucne!B38</f>
        <v>Radičević Itana</v>
      </c>
      <c r="H34" s="78">
        <f>C_Zakljucne!D38+C_Zakljucne!E38</f>
        <v>90</v>
      </c>
      <c r="I34" s="62" t="str">
        <f>C_Zakljucne!F38</f>
        <v>A</v>
      </c>
    </row>
    <row r="35" spans="1:9" x14ac:dyDescent="0.2">
      <c r="A35" s="61" t="str">
        <f>D_Zakljucne!A39</f>
        <v>34/2020</v>
      </c>
      <c r="B35" s="62" t="str">
        <f>D_Zakljucne!B39</f>
        <v>Minić Aleksa</v>
      </c>
      <c r="C35" s="78">
        <f>D_Zakljucne!D39+D_Zakljucne!E39</f>
        <v>31</v>
      </c>
      <c r="D35" s="62" t="str">
        <f>D_Zakljucne!F39</f>
        <v>F</v>
      </c>
      <c r="F35" s="61" t="str">
        <f>C_Zakljucne!A39</f>
        <v>34/2021</v>
      </c>
      <c r="G35" s="62" t="str">
        <f>C_Zakljucne!B39</f>
        <v>Strugar Balša</v>
      </c>
      <c r="H35" s="78">
        <f>C_Zakljucne!D39+C_Zakljucne!E39</f>
        <v>0</v>
      </c>
      <c r="I35" s="62" t="str">
        <f>C_Zakljucne!F39</f>
        <v>F</v>
      </c>
    </row>
    <row r="36" spans="1:9" x14ac:dyDescent="0.2">
      <c r="A36" s="61" t="str">
        <f>D_Zakljucne!A40</f>
        <v>11/2019</v>
      </c>
      <c r="B36" s="62" t="str">
        <f>D_Zakljucne!B40</f>
        <v>Vukčević Luka</v>
      </c>
      <c r="C36" s="78">
        <f>D_Zakljucne!D40+D_Zakljucne!E40</f>
        <v>0</v>
      </c>
      <c r="D36" s="62" t="str">
        <f>D_Zakljucne!F40</f>
        <v>F</v>
      </c>
      <c r="F36" s="61" t="str">
        <f>C_Zakljucne!A40</f>
        <v>35/2021</v>
      </c>
      <c r="G36" s="62" t="str">
        <f>C_Zakljucne!B40</f>
        <v>Bojić Marko</v>
      </c>
      <c r="H36" s="78">
        <f>C_Zakljucne!D40+C_Zakljucne!E40</f>
        <v>50</v>
      </c>
      <c r="I36" s="62" t="str">
        <f>C_Zakljucne!F40</f>
        <v>E</v>
      </c>
    </row>
    <row r="37" spans="1:9" x14ac:dyDescent="0.2">
      <c r="A37" s="61" t="str">
        <f>D_Zakljucne!A41</f>
        <v>26/2019</v>
      </c>
      <c r="B37" s="62" t="str">
        <f>D_Zakljucne!B41</f>
        <v>Vujačić Petar</v>
      </c>
      <c r="C37" s="78">
        <f>D_Zakljucne!D41+D_Zakljucne!E41</f>
        <v>0</v>
      </c>
      <c r="D37" s="62" t="str">
        <f>D_Zakljucne!F41</f>
        <v>F</v>
      </c>
      <c r="F37" s="61" t="str">
        <f>C_Zakljucne!A41</f>
        <v>36/2021</v>
      </c>
      <c r="G37" s="62" t="str">
        <f>C_Zakljucne!B41</f>
        <v>Samardžić Katarina</v>
      </c>
      <c r="H37" s="78">
        <f>C_Zakljucne!D41+C_Zakljucne!E41</f>
        <v>27</v>
      </c>
      <c r="I37" s="62" t="str">
        <f>C_Zakljucne!F41</f>
        <v>F</v>
      </c>
    </row>
    <row r="38" spans="1:9" x14ac:dyDescent="0.2">
      <c r="A38" s="61" t="str">
        <f>D_Zakljucne!A42</f>
        <v>29/2019</v>
      </c>
      <c r="B38" s="62" t="str">
        <f>D_Zakljucne!B42</f>
        <v>Raičević Anastasija</v>
      </c>
      <c r="C38" s="78">
        <f>D_Zakljucne!D42+D_Zakljucne!E42</f>
        <v>0</v>
      </c>
      <c r="D38" s="62" t="str">
        <f>D_Zakljucne!F42</f>
        <v>F</v>
      </c>
      <c r="F38" s="61" t="str">
        <f>C_Zakljucne!A42</f>
        <v>37/2021</v>
      </c>
      <c r="G38" s="62" t="str">
        <f>C_Zakljucne!B42</f>
        <v>Ristović Sara</v>
      </c>
      <c r="H38" s="78">
        <f>C_Zakljucne!D42+C_Zakljucne!E42</f>
        <v>53</v>
      </c>
      <c r="I38" s="62" t="str">
        <f>C_Zakljucne!F42</f>
        <v>E</v>
      </c>
    </row>
    <row r="39" spans="1:9" x14ac:dyDescent="0.2">
      <c r="A39" s="61" t="str">
        <f>D_Zakljucne!A43</f>
        <v>22/2018</v>
      </c>
      <c r="B39" s="62" t="str">
        <f>D_Zakljucne!B43</f>
        <v>Tošić Pavle</v>
      </c>
      <c r="C39" s="78">
        <f>D_Zakljucne!D43+D_Zakljucne!E43</f>
        <v>0</v>
      </c>
      <c r="D39" s="62" t="str">
        <f>D_Zakljucne!F43</f>
        <v>F</v>
      </c>
      <c r="F39" s="61" t="str">
        <f>C_Zakljucne!A43</f>
        <v>38/2021</v>
      </c>
      <c r="G39" s="62" t="str">
        <f>C_Zakljucne!B43</f>
        <v>Radusinović Dimitrije</v>
      </c>
      <c r="H39" s="78">
        <f>C_Zakljucne!D43+C_Zakljucne!E43</f>
        <v>0</v>
      </c>
      <c r="I39" s="62" t="str">
        <f>C_Zakljucne!F43</f>
        <v>F</v>
      </c>
    </row>
    <row r="40" spans="1:9" x14ac:dyDescent="0.2">
      <c r="A40" s="61" t="str">
        <f>D_Zakljucne!A44</f>
        <v>25/2018</v>
      </c>
      <c r="B40" s="62" t="str">
        <f>D_Zakljucne!B44</f>
        <v>Cvijović Milan</v>
      </c>
      <c r="C40" s="78">
        <f>D_Zakljucne!D44+D_Zakljucne!E44</f>
        <v>60</v>
      </c>
      <c r="D40" s="62" t="str">
        <f>D_Zakljucne!F44</f>
        <v>D</v>
      </c>
      <c r="F40" s="61" t="str">
        <f>C_Zakljucne!A44</f>
        <v>39/2021</v>
      </c>
      <c r="G40" s="62" t="str">
        <f>C_Zakljucne!B44</f>
        <v>Kljajević Andrija</v>
      </c>
      <c r="H40" s="78">
        <f>C_Zakljucne!D44+C_Zakljucne!E44</f>
        <v>60</v>
      </c>
      <c r="I40" s="62" t="str">
        <f>C_Zakljucne!F44</f>
        <v>D</v>
      </c>
    </row>
    <row r="41" spans="1:9" x14ac:dyDescent="0.2">
      <c r="A41" s="61" t="str">
        <f>D_Zakljucne!A45</f>
        <v>9/2017</v>
      </c>
      <c r="B41" s="62" t="str">
        <f>D_Zakljucne!B45</f>
        <v>Kaluđerović Filip</v>
      </c>
      <c r="C41" s="78">
        <f>D_Zakljucne!D45+D_Zakljucne!E45</f>
        <v>0</v>
      </c>
      <c r="D41" s="62" t="str">
        <f>D_Zakljucne!F45</f>
        <v>F</v>
      </c>
      <c r="F41" s="61" t="str">
        <f>C_Zakljucne!A45</f>
        <v>40/2021</v>
      </c>
      <c r="G41" s="62" t="str">
        <f>C_Zakljucne!B45</f>
        <v>Ružić Danilo</v>
      </c>
      <c r="H41" s="78">
        <f>C_Zakljucne!D45+C_Zakljucne!E45</f>
        <v>0</v>
      </c>
      <c r="I41" s="62" t="str">
        <f>C_Zakljucne!F45</f>
        <v>F</v>
      </c>
    </row>
    <row r="42" spans="1:9" x14ac:dyDescent="0.2">
      <c r="A42" s="61" t="str">
        <f>D_Zakljucne!A46</f>
        <v>31/2017</v>
      </c>
      <c r="B42" s="62" t="str">
        <f>D_Zakljucne!B46</f>
        <v>Ljumović Pavle</v>
      </c>
      <c r="C42" s="78">
        <f>D_Zakljucne!D46+D_Zakljucne!E46</f>
        <v>0</v>
      </c>
      <c r="D42" s="62" t="str">
        <f>D_Zakljucne!F46</f>
        <v>F</v>
      </c>
      <c r="F42" s="61" t="str">
        <f>C_Zakljucne!A46</f>
        <v>41/2021</v>
      </c>
      <c r="G42" s="62" t="str">
        <f>C_Zakljucne!B46</f>
        <v>Radović Matija</v>
      </c>
      <c r="H42" s="78">
        <f>C_Zakljucne!D46+C_Zakljucne!E46</f>
        <v>50</v>
      </c>
      <c r="I42" s="62" t="str">
        <f>C_Zakljucne!F46</f>
        <v>E</v>
      </c>
    </row>
    <row r="43" spans="1:9" x14ac:dyDescent="0.2">
      <c r="A43" s="61" t="str">
        <f>D_Zakljucne!A47</f>
        <v>16/2016</v>
      </c>
      <c r="B43" s="62" t="str">
        <f>D_Zakljucne!B47</f>
        <v>Raičević Filip</v>
      </c>
      <c r="C43" s="78">
        <f>D_Zakljucne!D47+D_Zakljucne!E47</f>
        <v>0</v>
      </c>
      <c r="D43" s="62" t="str">
        <f>D_Zakljucne!F47</f>
        <v>F</v>
      </c>
      <c r="F43" s="61" t="str">
        <f>C_Zakljucne!A47</f>
        <v>42/2021</v>
      </c>
      <c r="G43" s="62" t="str">
        <f>C_Zakljucne!B47</f>
        <v>Rakočević Miloš</v>
      </c>
      <c r="H43" s="78">
        <f>C_Zakljucne!D47+C_Zakljucne!E47</f>
        <v>0</v>
      </c>
      <c r="I43" s="62" t="str">
        <f>C_Zakljucne!F47</f>
        <v>F</v>
      </c>
    </row>
    <row r="44" spans="1:9" x14ac:dyDescent="0.2">
      <c r="A44" s="61" t="str">
        <f>D_Zakljucne!A48</f>
        <v>35/2016</v>
      </c>
      <c r="B44" s="62" t="str">
        <f>D_Zakljucne!B48</f>
        <v>Rakonjac Nikola</v>
      </c>
      <c r="C44" s="78">
        <f>D_Zakljucne!D48+D_Zakljucne!E48</f>
        <v>0</v>
      </c>
      <c r="D44" s="62" t="str">
        <f>D_Zakljucne!F48</f>
        <v>F</v>
      </c>
      <c r="F44" s="61" t="str">
        <f>C_Zakljucne!A48</f>
        <v>43/2021</v>
      </c>
      <c r="G44" s="62" t="str">
        <f>C_Zakljucne!B48</f>
        <v>Abazović Mirela</v>
      </c>
      <c r="H44" s="78">
        <f>C_Zakljucne!D48+C_Zakljucne!E48</f>
        <v>14</v>
      </c>
      <c r="I44" s="62" t="str">
        <f>C_Zakljucne!F48</f>
        <v>F</v>
      </c>
    </row>
    <row r="45" spans="1:9" x14ac:dyDescent="0.2">
      <c r="A45" s="61" t="str">
        <f>D_Zakljucne!A49</f>
        <v>8/2015</v>
      </c>
      <c r="B45" s="62" t="str">
        <f>D_Zakljucne!B49</f>
        <v>Čelebić Luka</v>
      </c>
      <c r="C45" s="78">
        <f>D_Zakljucne!D49+D_Zakljucne!E49</f>
        <v>0</v>
      </c>
      <c r="D45" s="62" t="str">
        <f>D_Zakljucne!F49</f>
        <v>F</v>
      </c>
      <c r="F45" s="61" t="str">
        <f>C_Zakljucne!A49</f>
        <v>44/2021</v>
      </c>
      <c r="G45" s="62" t="str">
        <f>C_Zakljucne!B49</f>
        <v>Abramović Andrija</v>
      </c>
      <c r="H45" s="78">
        <f>C_Zakljucne!D49+C_Zakljucne!E49</f>
        <v>0</v>
      </c>
      <c r="I45" s="62" t="str">
        <f>C_Zakljucne!F49</f>
        <v>F</v>
      </c>
    </row>
    <row r="46" spans="1:9" x14ac:dyDescent="0.2">
      <c r="A46" s="61" t="str">
        <f>D_Zakljucne!A50</f>
        <v>704/2015</v>
      </c>
      <c r="B46" s="62" t="str">
        <f>D_Zakljucne!B50</f>
        <v>Trle Sead</v>
      </c>
      <c r="C46" s="78">
        <f>D_Zakljucne!D50+D_Zakljucne!E50</f>
        <v>0</v>
      </c>
      <c r="D46" s="62" t="str">
        <f>D_Zakljucne!F50</f>
        <v>F</v>
      </c>
      <c r="F46" s="61" t="str">
        <f>C_Zakljucne!A50</f>
        <v>45/2021</v>
      </c>
      <c r="G46" s="62" t="str">
        <f>C_Zakljucne!B50</f>
        <v>Mašanović Marko</v>
      </c>
      <c r="H46" s="78">
        <f>C_Zakljucne!D50+C_Zakljucne!E50</f>
        <v>60</v>
      </c>
      <c r="I46" s="62" t="str">
        <f>C_Zakljucne!F50</f>
        <v>D</v>
      </c>
    </row>
    <row r="47" spans="1:9" x14ac:dyDescent="0.2">
      <c r="A47" s="61" t="str">
        <f>D_Zakljucne!A60</f>
        <v>39/2014</v>
      </c>
      <c r="B47" s="62" t="str">
        <f>D_Zakljucne!B60</f>
        <v>Đurković Momir</v>
      </c>
      <c r="C47" s="78">
        <f>D_Zakljucne!D60+D_Zakljucne!E60</f>
        <v>0</v>
      </c>
      <c r="D47" s="62" t="str">
        <f>D_Zakljucne!F60</f>
        <v>F</v>
      </c>
      <c r="F47" s="61" t="str">
        <f>C_Zakljucne!A60</f>
        <v>46/2021</v>
      </c>
      <c r="G47" s="62" t="str">
        <f>C_Zakljucne!B60</f>
        <v>Zekić Dušan</v>
      </c>
      <c r="H47" s="78">
        <f>C_Zakljucne!D60+C_Zakljucne!E60</f>
        <v>0</v>
      </c>
      <c r="I47" s="62" t="str">
        <f>C_Zakljucne!F60</f>
        <v>F</v>
      </c>
    </row>
    <row r="48" spans="1:9" x14ac:dyDescent="0.2">
      <c r="A48" s="61">
        <f>D_Zakljucne!A61</f>
        <v>0</v>
      </c>
      <c r="B48" s="62">
        <f>D_Zakljucne!B61</f>
        <v>0</v>
      </c>
      <c r="C48" s="78">
        <f>D_Zakljucne!D61+D_Zakljucne!E61</f>
        <v>0</v>
      </c>
      <c r="D48" s="62">
        <f>D_Zakljucne!F61</f>
        <v>0</v>
      </c>
      <c r="F48" s="61" t="str">
        <f>C_Zakljucne!A61</f>
        <v>47/2021</v>
      </c>
      <c r="G48" s="62" t="str">
        <f>C_Zakljucne!B61</f>
        <v>Kurbardović Ansar</v>
      </c>
      <c r="H48" s="78">
        <f>C_Zakljucne!D61+C_Zakljucne!E61</f>
        <v>55</v>
      </c>
      <c r="I48" s="62" t="str">
        <f>C_Zakljucne!F61</f>
        <v>E</v>
      </c>
    </row>
    <row r="49" spans="1:9" x14ac:dyDescent="0.2">
      <c r="A49" s="61">
        <f>D_Zakljucne!A62</f>
        <v>0</v>
      </c>
      <c r="B49" s="62">
        <f>D_Zakljucne!B62</f>
        <v>0</v>
      </c>
      <c r="C49" s="78">
        <f>D_Zakljucne!D62+D_Zakljucne!E62</f>
        <v>0</v>
      </c>
      <c r="D49" s="62">
        <f>D_Zakljucne!F62</f>
        <v>0</v>
      </c>
      <c r="F49" s="61" t="str">
        <f>C_Zakljucne!A62</f>
        <v>48/2021</v>
      </c>
      <c r="G49" s="62" t="str">
        <f>C_Zakljucne!B62</f>
        <v>Šljivančanin Aleksa</v>
      </c>
      <c r="H49" s="78">
        <f>C_Zakljucne!D62+C_Zakljucne!E62</f>
        <v>80</v>
      </c>
      <c r="I49" s="62" t="str">
        <f>C_Zakljucne!F62</f>
        <v>B</v>
      </c>
    </row>
    <row r="50" spans="1:9" x14ac:dyDescent="0.2">
      <c r="A50" s="61">
        <f>D_Zakljucne!A63</f>
        <v>0</v>
      </c>
      <c r="B50" s="62">
        <f>D_Zakljucne!B63</f>
        <v>0</v>
      </c>
      <c r="C50" s="78">
        <f>D_Zakljucne!D63+D_Zakljucne!E63</f>
        <v>0</v>
      </c>
      <c r="D50" s="62">
        <f>D_Zakljucne!F63</f>
        <v>0</v>
      </c>
      <c r="F50" s="61" t="str">
        <f>C_Zakljucne!A63</f>
        <v>50/2021</v>
      </c>
      <c r="G50" s="62" t="str">
        <f>C_Zakljucne!B63</f>
        <v>Janes Benjamin</v>
      </c>
      <c r="H50" s="78">
        <f>C_Zakljucne!D63+C_Zakljucne!E63</f>
        <v>0</v>
      </c>
      <c r="I50" s="62" t="str">
        <f>C_Zakljucne!F63</f>
        <v>F</v>
      </c>
    </row>
    <row r="51" spans="1:9" x14ac:dyDescent="0.2">
      <c r="A51" s="61">
        <f>D_Zakljucne!A64</f>
        <v>0</v>
      </c>
      <c r="B51" s="62">
        <f>D_Zakljucne!B64</f>
        <v>0</v>
      </c>
      <c r="C51" s="78">
        <f>D_Zakljucne!D64+D_Zakljucne!E64</f>
        <v>0</v>
      </c>
      <c r="D51" s="62">
        <f>D_Zakljucne!F64</f>
        <v>0</v>
      </c>
      <c r="F51" s="61" t="str">
        <f>C_Zakljucne!A64</f>
        <v>51/2021</v>
      </c>
      <c r="G51" s="62" t="str">
        <f>C_Zakljucne!B64</f>
        <v>Bulatović Bogić</v>
      </c>
      <c r="H51" s="78">
        <f>C_Zakljucne!D64+C_Zakljucne!E64</f>
        <v>38</v>
      </c>
      <c r="I51" s="62" t="str">
        <f>C_Zakljucne!F64</f>
        <v>F</v>
      </c>
    </row>
    <row r="52" spans="1:9" x14ac:dyDescent="0.2">
      <c r="A52" s="61">
        <f>D_Zakljucne!A65</f>
        <v>0</v>
      </c>
      <c r="B52" s="62">
        <f>D_Zakljucne!B65</f>
        <v>0</v>
      </c>
      <c r="C52" s="78">
        <f>D_Zakljucne!D65+D_Zakljucne!E65</f>
        <v>0</v>
      </c>
      <c r="D52" s="62">
        <f>D_Zakljucne!F65</f>
        <v>0</v>
      </c>
      <c r="F52" s="61" t="str">
        <f>C_Zakljucne!A65</f>
        <v>52/2021</v>
      </c>
      <c r="G52" s="62" t="str">
        <f>C_Zakljucne!B65</f>
        <v>Kasalica Branislav</v>
      </c>
      <c r="H52" s="78">
        <f>C_Zakljucne!D65+C_Zakljucne!E65</f>
        <v>21</v>
      </c>
      <c r="I52" s="62" t="str">
        <f>C_Zakljucne!F65</f>
        <v>F</v>
      </c>
    </row>
    <row r="53" spans="1:9" x14ac:dyDescent="0.2">
      <c r="A53" s="61">
        <f>D_Zakljucne!A66</f>
        <v>0</v>
      </c>
      <c r="B53" s="62">
        <f>D_Zakljucne!B66</f>
        <v>0</v>
      </c>
      <c r="C53" s="78">
        <f>D_Zakljucne!D66+D_Zakljucne!E66</f>
        <v>0</v>
      </c>
      <c r="D53" s="62">
        <f>D_Zakljucne!F66</f>
        <v>0</v>
      </c>
      <c r="F53" s="61" t="str">
        <f>C_Zakljucne!A66</f>
        <v>53/2021</v>
      </c>
      <c r="G53" s="62" t="str">
        <f>C_Zakljucne!B66</f>
        <v>Obradović Ivana</v>
      </c>
      <c r="H53" s="78">
        <f>C_Zakljucne!D66+C_Zakljucne!E66</f>
        <v>24</v>
      </c>
      <c r="I53" s="62" t="str">
        <f>C_Zakljucne!F66</f>
        <v>F</v>
      </c>
    </row>
    <row r="54" spans="1:9" x14ac:dyDescent="0.2">
      <c r="A54" s="61">
        <f>D_Zakljucne!A67</f>
        <v>0</v>
      </c>
      <c r="B54" s="62">
        <f>D_Zakljucne!B67</f>
        <v>0</v>
      </c>
      <c r="C54" s="78">
        <f>D_Zakljucne!D67+D_Zakljucne!E67</f>
        <v>0</v>
      </c>
      <c r="D54" s="62">
        <f>D_Zakljucne!F67</f>
        <v>0</v>
      </c>
      <c r="F54" s="61" t="str">
        <f>C_Zakljucne!A67</f>
        <v>54/2021</v>
      </c>
      <c r="G54" s="62" t="str">
        <f>C_Zakljucne!B67</f>
        <v>Marvučić Bogdan</v>
      </c>
      <c r="H54" s="78">
        <f>C_Zakljucne!D67+C_Zakljucne!E67</f>
        <v>0</v>
      </c>
      <c r="I54" s="62" t="str">
        <f>C_Zakljucne!F67</f>
        <v>F</v>
      </c>
    </row>
    <row r="55" spans="1:9" x14ac:dyDescent="0.2">
      <c r="A55" s="61">
        <f>D_Zakljucne!A68</f>
        <v>0</v>
      </c>
      <c r="B55" s="62">
        <f>D_Zakljucne!B68</f>
        <v>0</v>
      </c>
      <c r="C55" s="78">
        <f>D_Zakljucne!D68+D_Zakljucne!E68</f>
        <v>0</v>
      </c>
      <c r="D55" s="62">
        <f>D_Zakljucne!F68</f>
        <v>0</v>
      </c>
      <c r="F55" s="61" t="str">
        <f>C_Zakljucne!A68</f>
        <v>55/2021</v>
      </c>
      <c r="G55" s="62" t="str">
        <f>C_Zakljucne!B68</f>
        <v>Perović Petar</v>
      </c>
      <c r="H55" s="78">
        <f>C_Zakljucne!D68+C_Zakljucne!E68</f>
        <v>0</v>
      </c>
      <c r="I55" s="62" t="str">
        <f>C_Zakljucne!F68</f>
        <v>F</v>
      </c>
    </row>
    <row r="56" spans="1:9" x14ac:dyDescent="0.2">
      <c r="A56" s="61">
        <f>D_Zakljucne!A69</f>
        <v>0</v>
      </c>
      <c r="B56" s="62">
        <f>D_Zakljucne!B69</f>
        <v>0</v>
      </c>
      <c r="C56" s="78">
        <f>D_Zakljucne!D69+D_Zakljucne!E69</f>
        <v>0</v>
      </c>
      <c r="D56" s="62">
        <f>D_Zakljucne!F69</f>
        <v>0</v>
      </c>
      <c r="F56" s="61" t="str">
        <f>C_Zakljucne!A69</f>
        <v>10/2020</v>
      </c>
      <c r="G56" s="62" t="str">
        <f>C_Zakljucne!B69</f>
        <v>Dajković Balša</v>
      </c>
      <c r="H56" s="78">
        <f>C_Zakljucne!D69+C_Zakljucne!E69</f>
        <v>0</v>
      </c>
      <c r="I56" s="62" t="str">
        <f>C_Zakljucne!F69</f>
        <v>F</v>
      </c>
    </row>
    <row r="57" spans="1:9" x14ac:dyDescent="0.2">
      <c r="A57" s="61">
        <f>D_Zakljucne!A70</f>
        <v>0</v>
      </c>
      <c r="B57" s="62">
        <f>D_Zakljucne!B70</f>
        <v>0</v>
      </c>
      <c r="C57" s="78">
        <f>D_Zakljucne!D70+D_Zakljucne!E70</f>
        <v>0</v>
      </c>
      <c r="D57" s="62">
        <f>D_Zakljucne!F70</f>
        <v>0</v>
      </c>
      <c r="F57" s="61" t="str">
        <f>C_Zakljucne!A70</f>
        <v>16/2020</v>
      </c>
      <c r="G57" s="62" t="str">
        <f>C_Zakljucne!B70</f>
        <v>Alković Mia</v>
      </c>
      <c r="H57" s="78">
        <f>C_Zakljucne!D70+C_Zakljucne!E70</f>
        <v>29</v>
      </c>
      <c r="I57" s="62" t="str">
        <f>C_Zakljucne!F70</f>
        <v>F</v>
      </c>
    </row>
    <row r="58" spans="1:9" x14ac:dyDescent="0.2">
      <c r="A58" s="61">
        <f>D_Zakljucne!A71</f>
        <v>0</v>
      </c>
      <c r="B58" s="62">
        <f>D_Zakljucne!B71</f>
        <v>0</v>
      </c>
      <c r="C58" s="78">
        <f>D_Zakljucne!D71+D_Zakljucne!E71</f>
        <v>0</v>
      </c>
      <c r="D58" s="62">
        <f>D_Zakljucne!F71</f>
        <v>0</v>
      </c>
      <c r="F58" s="61" t="str">
        <f>C_Zakljucne!A71</f>
        <v>47/2020</v>
      </c>
      <c r="G58" s="62" t="str">
        <f>C_Zakljucne!B71</f>
        <v>Pehar Dragan</v>
      </c>
      <c r="H58" s="78">
        <f>C_Zakljucne!D71+C_Zakljucne!E71</f>
        <v>0</v>
      </c>
      <c r="I58" s="62" t="str">
        <f>C_Zakljucne!F71</f>
        <v>F</v>
      </c>
    </row>
    <row r="59" spans="1:9" x14ac:dyDescent="0.2">
      <c r="A59" s="61">
        <f>D_Zakljucne!A72</f>
        <v>0</v>
      </c>
      <c r="B59" s="62">
        <f>D_Zakljucne!B72</f>
        <v>0</v>
      </c>
      <c r="C59" s="78">
        <f>D_Zakljucne!D72+D_Zakljucne!E72</f>
        <v>0</v>
      </c>
      <c r="D59" s="62">
        <f>D_Zakljucne!F72</f>
        <v>0</v>
      </c>
      <c r="F59" s="61" t="str">
        <f>C_Zakljucne!A72</f>
        <v>17/2019</v>
      </c>
      <c r="G59" s="62" t="str">
        <f>C_Zakljucne!B72</f>
        <v>Vukčević Danilo</v>
      </c>
      <c r="H59" s="78">
        <f>C_Zakljucne!D72+C_Zakljucne!E72</f>
        <v>50</v>
      </c>
      <c r="I59" s="62" t="str">
        <f>C_Zakljucne!F72</f>
        <v>E</v>
      </c>
    </row>
    <row r="60" spans="1:9" x14ac:dyDescent="0.2">
      <c r="A60" s="61">
        <f>D_Zakljucne!A73</f>
        <v>0</v>
      </c>
      <c r="B60" s="62">
        <f>D_Zakljucne!B73</f>
        <v>0</v>
      </c>
      <c r="C60" s="78">
        <f>D_Zakljucne!D73+D_Zakljucne!E73</f>
        <v>0</v>
      </c>
      <c r="D60" s="62">
        <f>D_Zakljucne!F73</f>
        <v>0</v>
      </c>
      <c r="F60" s="61" t="str">
        <f>C_Zakljucne!A73</f>
        <v>46/2019</v>
      </c>
      <c r="G60" s="62" t="str">
        <f>C_Zakljucne!B73</f>
        <v>Mijailović Mia</v>
      </c>
      <c r="H60" s="78">
        <f>C_Zakljucne!D73+C_Zakljucne!E73</f>
        <v>0</v>
      </c>
      <c r="I60" s="62" t="str">
        <f>C_Zakljucne!F73</f>
        <v>F</v>
      </c>
    </row>
    <row r="61" spans="1:9" x14ac:dyDescent="0.2">
      <c r="A61" s="61">
        <f>D_Zakljucne!A74</f>
        <v>0</v>
      </c>
      <c r="B61" s="62">
        <f>D_Zakljucne!B74</f>
        <v>0</v>
      </c>
      <c r="C61" s="78">
        <f>D_Zakljucne!D74+D_Zakljucne!E74</f>
        <v>0</v>
      </c>
      <c r="D61" s="62">
        <f>D_Zakljucne!F74</f>
        <v>0</v>
      </c>
      <c r="F61" s="61" t="str">
        <f>C_Zakljucne!A74</f>
        <v>32/2018</v>
      </c>
      <c r="G61" s="62" t="str">
        <f>C_Zakljucne!B74</f>
        <v>Pejović Vasilisa</v>
      </c>
      <c r="H61" s="78">
        <f>C_Zakljucne!D74+C_Zakljucne!E74</f>
        <v>0</v>
      </c>
      <c r="I61" s="62" t="str">
        <f>C_Zakljucne!F74</f>
        <v>F</v>
      </c>
    </row>
    <row r="62" spans="1:9" x14ac:dyDescent="0.2">
      <c r="A62" s="61">
        <f>D_Zakljucne!A75</f>
        <v>0</v>
      </c>
      <c r="B62" s="62">
        <f>D_Zakljucne!B75</f>
        <v>0</v>
      </c>
      <c r="C62" s="78">
        <f>D_Zakljucne!D75+D_Zakljucne!E75</f>
        <v>0</v>
      </c>
      <c r="D62" s="62">
        <f>D_Zakljucne!F75</f>
        <v>0</v>
      </c>
      <c r="F62" s="61" t="str">
        <f>C_Zakljucne!A75</f>
        <v>34/2018</v>
      </c>
      <c r="G62" s="62" t="str">
        <f>C_Zakljucne!B75</f>
        <v>Radulović Ana</v>
      </c>
      <c r="H62" s="78">
        <f>C_Zakljucne!D75+C_Zakljucne!E75</f>
        <v>0</v>
      </c>
      <c r="I62" s="62" t="str">
        <f>C_Zakljucne!F75</f>
        <v>F</v>
      </c>
    </row>
    <row r="63" spans="1:9" x14ac:dyDescent="0.2">
      <c r="A63" s="61">
        <f>D_Zakljucne!A76</f>
        <v>0</v>
      </c>
      <c r="B63" s="62">
        <f>D_Zakljucne!B76</f>
        <v>0</v>
      </c>
      <c r="C63" s="78">
        <f>D_Zakljucne!D76+D_Zakljucne!E76</f>
        <v>0</v>
      </c>
      <c r="D63" s="62">
        <f>D_Zakljucne!F76</f>
        <v>0</v>
      </c>
      <c r="F63" s="61" t="str">
        <f>C_Zakljucne!A76</f>
        <v>28/2017</v>
      </c>
      <c r="G63" s="62" t="str">
        <f>C_Zakljucne!B76</f>
        <v>Vujović Slobodan</v>
      </c>
      <c r="H63" s="78">
        <f>C_Zakljucne!D76+C_Zakljucne!E76</f>
        <v>10</v>
      </c>
      <c r="I63" s="62" t="str">
        <f>C_Zakljucne!F76</f>
        <v>F</v>
      </c>
    </row>
    <row r="64" spans="1:9" x14ac:dyDescent="0.2">
      <c r="A64" s="61">
        <f>D_Zakljucne!A77</f>
        <v>0</v>
      </c>
      <c r="B64" s="62">
        <f>D_Zakljucne!B77</f>
        <v>0</v>
      </c>
      <c r="C64" s="78">
        <f>D_Zakljucne!D77+D_Zakljucne!E77</f>
        <v>0</v>
      </c>
      <c r="D64" s="62">
        <f>D_Zakljucne!F77</f>
        <v>0</v>
      </c>
      <c r="F64" s="61" t="str">
        <f>C_Zakljucne!A77</f>
        <v>36/2017</v>
      </c>
      <c r="G64" s="62" t="str">
        <f>C_Zakljucne!B77</f>
        <v>Kalač Almin</v>
      </c>
      <c r="H64" s="78">
        <f>C_Zakljucne!D77+C_Zakljucne!E77</f>
        <v>0</v>
      </c>
      <c r="I64" s="62" t="str">
        <f>C_Zakljucne!F77</f>
        <v>F</v>
      </c>
    </row>
    <row r="65" spans="1:9" x14ac:dyDescent="0.2">
      <c r="A65" s="61">
        <f>D_Zakljucne!A78</f>
        <v>0</v>
      </c>
      <c r="B65" s="62">
        <f>D_Zakljucne!B78</f>
        <v>0</v>
      </c>
      <c r="C65" s="78">
        <f>D_Zakljucne!D78+D_Zakljucne!E78</f>
        <v>0</v>
      </c>
      <c r="D65" s="62">
        <f>D_Zakljucne!F78</f>
        <v>0</v>
      </c>
      <c r="F65" s="61" t="str">
        <f>C_Zakljucne!A78</f>
        <v>48/2014</v>
      </c>
      <c r="G65" s="62" t="str">
        <f>C_Zakljucne!B78</f>
        <v>Praščević Ivana</v>
      </c>
      <c r="H65" s="78">
        <f>C_Zakljucne!D78+C_Zakljucne!E78</f>
        <v>0</v>
      </c>
      <c r="I65" s="62" t="str">
        <f>C_Zakljucne!F78</f>
        <v>F</v>
      </c>
    </row>
    <row r="66" spans="1:9" x14ac:dyDescent="0.2">
      <c r="A66" s="61">
        <f>D_Zakljucne!A79</f>
        <v>0</v>
      </c>
      <c r="B66" s="62">
        <f>D_Zakljucne!B79</f>
        <v>0</v>
      </c>
      <c r="C66" s="78">
        <f>D_Zakljucne!D79+D_Zakljucne!E79</f>
        <v>0</v>
      </c>
      <c r="D66" s="62">
        <f>D_Zakljucne!F79</f>
        <v>0</v>
      </c>
      <c r="F66" s="61">
        <f>C_Zakljucne!A79</f>
        <v>0</v>
      </c>
      <c r="G66" s="62">
        <f>C_Zakljucne!B79</f>
        <v>0</v>
      </c>
      <c r="H66" s="78">
        <f>C_Zakljucne!D79+C_Zakljucne!E79</f>
        <v>0</v>
      </c>
      <c r="I66" s="62">
        <f>C_Zakljucne!F79</f>
        <v>0</v>
      </c>
    </row>
    <row r="67" spans="1:9" x14ac:dyDescent="0.2">
      <c r="A67" s="61"/>
      <c r="B67" s="62"/>
      <c r="C67" s="62"/>
      <c r="D67" s="62"/>
      <c r="F67" s="61">
        <f>C_Zakljucne!A80</f>
        <v>0</v>
      </c>
      <c r="G67" s="62">
        <f>C_Zakljucne!B80</f>
        <v>0</v>
      </c>
      <c r="H67" s="78">
        <f>C_Zakljucne!D80+C_Zakljucne!E80</f>
        <v>0</v>
      </c>
      <c r="I67" s="62">
        <f>C_Zakljucne!F80</f>
        <v>0</v>
      </c>
    </row>
    <row r="68" spans="1:9" x14ac:dyDescent="0.2">
      <c r="A68" s="61"/>
      <c r="B68" s="62"/>
      <c r="C68" s="62"/>
      <c r="D68" s="62"/>
      <c r="F68" s="61">
        <f>C_Zakljucne!A81</f>
        <v>0</v>
      </c>
      <c r="G68" s="62">
        <f>C_Zakljucne!B81</f>
        <v>0</v>
      </c>
      <c r="H68" s="78">
        <f>C_Zakljucne!D81+C_Zakljucne!E81</f>
        <v>0</v>
      </c>
      <c r="I68" s="62">
        <f>C_Zakljucne!F81</f>
        <v>0</v>
      </c>
    </row>
    <row r="69" spans="1:9" x14ac:dyDescent="0.2">
      <c r="A69" s="61"/>
      <c r="B69" s="62"/>
      <c r="C69" s="62"/>
      <c r="D69" s="62"/>
      <c r="F69" s="61"/>
      <c r="G69" s="62"/>
      <c r="H69" s="62"/>
      <c r="I69" s="62"/>
    </row>
  </sheetData>
  <autoFilter ref="A3:I69" xr:uid="{00000000-0009-0000-0000-000007000000}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C1:N110"/>
  <sheetViews>
    <sheetView workbookViewId="0">
      <selection activeCell="O20" sqref="O20"/>
    </sheetView>
  </sheetViews>
  <sheetFormatPr defaultRowHeight="15" x14ac:dyDescent="0.25"/>
  <cols>
    <col min="1" max="4" width="9.140625" style="79"/>
    <col min="5" max="5" width="20.42578125" style="79" bestFit="1" customWidth="1"/>
    <col min="6" max="6" width="20.28515625" style="79" bestFit="1" customWidth="1"/>
    <col min="7" max="7" width="18.85546875" style="79" bestFit="1" customWidth="1"/>
    <col min="8" max="8" width="18.28515625" style="79" bestFit="1" customWidth="1"/>
    <col min="9" max="9" width="9.140625" style="79"/>
    <col min="10" max="10" width="33.7109375" style="79" customWidth="1"/>
    <col min="11" max="16384" width="9.140625" style="79"/>
  </cols>
  <sheetData>
    <row r="1" spans="3:13" x14ac:dyDescent="0.25">
      <c r="C1" s="79" t="s">
        <v>365</v>
      </c>
      <c r="D1" s="79" t="s">
        <v>366</v>
      </c>
      <c r="E1" s="79" t="s">
        <v>367</v>
      </c>
      <c r="F1" s="79" t="s">
        <v>368</v>
      </c>
      <c r="G1" s="79" t="s">
        <v>369</v>
      </c>
      <c r="H1" s="79" t="s">
        <v>370</v>
      </c>
      <c r="J1" s="79" t="s">
        <v>371</v>
      </c>
      <c r="K1" s="79" t="s">
        <v>372</v>
      </c>
    </row>
    <row r="2" spans="3:13" x14ac:dyDescent="0.25">
      <c r="C2" s="79" t="s">
        <v>373</v>
      </c>
      <c r="D2" s="79" t="s">
        <v>177</v>
      </c>
      <c r="E2" s="79" t="s">
        <v>285</v>
      </c>
      <c r="F2" s="79">
        <v>5</v>
      </c>
      <c r="G2" s="79">
        <v>17</v>
      </c>
      <c r="H2" s="79">
        <v>7</v>
      </c>
      <c r="J2" s="79" t="s">
        <v>374</v>
      </c>
      <c r="K2" s="79" t="str">
        <f t="shared" ref="K2:K65" si="0">RIGHT(D2,4)</f>
        <v>2019</v>
      </c>
      <c r="M2" s="79">
        <f>IF(AND(D2=My!F4,E2=My!G4),0,111)</f>
        <v>111</v>
      </c>
    </row>
    <row r="3" spans="3:13" x14ac:dyDescent="0.25">
      <c r="C3" s="79" t="s">
        <v>373</v>
      </c>
      <c r="D3" s="79" t="s">
        <v>179</v>
      </c>
      <c r="E3" s="79" t="s">
        <v>286</v>
      </c>
      <c r="F3" s="79">
        <v>5</v>
      </c>
      <c r="G3" s="79">
        <v>14</v>
      </c>
      <c r="H3" s="79">
        <v>8.5</v>
      </c>
      <c r="J3" s="79" t="s">
        <v>375</v>
      </c>
      <c r="K3" s="79" t="str">
        <f t="shared" si="0"/>
        <v>2019</v>
      </c>
      <c r="M3" s="79">
        <f>IF(AND(D3=My!F5,E3=My!G5),0,111)</f>
        <v>111</v>
      </c>
    </row>
    <row r="4" spans="3:13" x14ac:dyDescent="0.25">
      <c r="C4" s="79" t="s">
        <v>373</v>
      </c>
      <c r="D4" s="79" t="s">
        <v>181</v>
      </c>
      <c r="E4" s="79" t="s">
        <v>287</v>
      </c>
      <c r="F4" s="79">
        <v>5</v>
      </c>
      <c r="G4" s="79">
        <v>15</v>
      </c>
      <c r="H4" s="79">
        <v>6</v>
      </c>
      <c r="J4" s="79" t="s">
        <v>376</v>
      </c>
      <c r="K4" s="79" t="str">
        <f t="shared" si="0"/>
        <v>2019</v>
      </c>
      <c r="M4" s="79">
        <f>IF(AND(D4=My!F6,E4=My!G6),0,111)</f>
        <v>111</v>
      </c>
    </row>
    <row r="5" spans="3:13" x14ac:dyDescent="0.25">
      <c r="C5" s="79" t="s">
        <v>373</v>
      </c>
      <c r="D5" s="79" t="s">
        <v>183</v>
      </c>
      <c r="E5" s="79" t="s">
        <v>288</v>
      </c>
      <c r="G5" s="79">
        <v>15</v>
      </c>
      <c r="H5" s="79">
        <v>1.5</v>
      </c>
      <c r="J5" s="79" t="s">
        <v>377</v>
      </c>
      <c r="K5" s="79" t="str">
        <f t="shared" si="0"/>
        <v>2019</v>
      </c>
      <c r="M5" s="79">
        <f>IF(AND(D5=My!F7,E5=My!G7),0,111)</f>
        <v>111</v>
      </c>
    </row>
    <row r="6" spans="3:13" x14ac:dyDescent="0.25">
      <c r="C6" s="79" t="s">
        <v>373</v>
      </c>
      <c r="D6" s="79" t="s">
        <v>185</v>
      </c>
      <c r="E6" s="79" t="s">
        <v>289</v>
      </c>
      <c r="F6" s="79">
        <v>5</v>
      </c>
      <c r="G6" s="79">
        <v>20</v>
      </c>
      <c r="H6" s="79">
        <v>4.5</v>
      </c>
      <c r="J6" s="79" t="s">
        <v>378</v>
      </c>
      <c r="K6" s="79" t="str">
        <f t="shared" si="0"/>
        <v>2019</v>
      </c>
      <c r="M6" s="79">
        <f>IF(AND(D6=My!F8,E6=My!G8),0,111)</f>
        <v>111</v>
      </c>
    </row>
    <row r="7" spans="3:13" x14ac:dyDescent="0.25">
      <c r="C7" s="79" t="s">
        <v>373</v>
      </c>
      <c r="D7" s="79" t="s">
        <v>187</v>
      </c>
      <c r="E7" s="79" t="s">
        <v>290</v>
      </c>
      <c r="F7" s="79">
        <v>5</v>
      </c>
      <c r="G7" s="79">
        <v>12</v>
      </c>
      <c r="H7" s="79">
        <v>7</v>
      </c>
      <c r="J7" s="79" t="s">
        <v>379</v>
      </c>
      <c r="K7" s="79" t="str">
        <f t="shared" si="0"/>
        <v>2019</v>
      </c>
      <c r="M7" s="79">
        <f>IF(AND(D7=My!F9,E7=My!G9),0,111)</f>
        <v>111</v>
      </c>
    </row>
    <row r="8" spans="3:13" x14ac:dyDescent="0.25">
      <c r="C8" s="79" t="s">
        <v>373</v>
      </c>
      <c r="D8" s="79" t="s">
        <v>189</v>
      </c>
      <c r="E8" s="79" t="s">
        <v>291</v>
      </c>
      <c r="F8" s="79">
        <v>5</v>
      </c>
      <c r="G8" s="79">
        <v>22</v>
      </c>
      <c r="H8" s="79">
        <v>13</v>
      </c>
      <c r="J8" s="79" t="s">
        <v>380</v>
      </c>
      <c r="K8" s="79" t="str">
        <f t="shared" si="0"/>
        <v>2019</v>
      </c>
      <c r="M8" s="79">
        <f>IF(AND(D8=My!F10,E8=My!G10),0,111)</f>
        <v>111</v>
      </c>
    </row>
    <row r="9" spans="3:13" x14ac:dyDescent="0.25">
      <c r="C9" s="79" t="s">
        <v>373</v>
      </c>
      <c r="D9" s="79" t="s">
        <v>292</v>
      </c>
      <c r="E9" s="79" t="s">
        <v>293</v>
      </c>
      <c r="F9" s="79">
        <v>5</v>
      </c>
      <c r="G9" s="79">
        <v>6</v>
      </c>
      <c r="H9" s="79">
        <v>0</v>
      </c>
      <c r="J9" s="79" t="s">
        <v>381</v>
      </c>
      <c r="K9" s="79" t="str">
        <f t="shared" si="0"/>
        <v>2019</v>
      </c>
      <c r="M9" s="79">
        <f>IF(AND(D9=My!F11,E9=My!G11),0,111)</f>
        <v>111</v>
      </c>
    </row>
    <row r="10" spans="3:13" x14ac:dyDescent="0.25">
      <c r="C10" s="79" t="s">
        <v>373</v>
      </c>
      <c r="D10" s="79" t="s">
        <v>193</v>
      </c>
      <c r="E10" s="79" t="s">
        <v>294</v>
      </c>
      <c r="F10" s="79">
        <v>5</v>
      </c>
      <c r="G10" s="79">
        <v>9</v>
      </c>
      <c r="H10" s="79">
        <v>0</v>
      </c>
      <c r="J10" s="79" t="s">
        <v>382</v>
      </c>
      <c r="K10" s="79" t="str">
        <f t="shared" si="0"/>
        <v>2019</v>
      </c>
      <c r="M10" s="79">
        <f>IF(AND(D10=My!F12,E10=My!G12),0,111)</f>
        <v>111</v>
      </c>
    </row>
    <row r="11" spans="3:13" x14ac:dyDescent="0.25">
      <c r="C11" s="79" t="s">
        <v>373</v>
      </c>
      <c r="D11" s="79" t="s">
        <v>195</v>
      </c>
      <c r="E11" s="79" t="s">
        <v>295</v>
      </c>
      <c r="F11" s="79">
        <v>5</v>
      </c>
      <c r="G11" s="79">
        <v>13</v>
      </c>
      <c r="H11" s="79">
        <v>0</v>
      </c>
      <c r="J11" s="79" t="s">
        <v>383</v>
      </c>
      <c r="K11" s="79" t="str">
        <f t="shared" si="0"/>
        <v>2019</v>
      </c>
      <c r="M11" s="79">
        <f>IF(AND(D11=My!F13,E11=My!G13),0,111)</f>
        <v>111</v>
      </c>
    </row>
    <row r="12" spans="3:13" x14ac:dyDescent="0.25">
      <c r="C12" s="79" t="s">
        <v>373</v>
      </c>
      <c r="D12" s="79" t="s">
        <v>197</v>
      </c>
      <c r="E12" s="79" t="s">
        <v>296</v>
      </c>
      <c r="G12" s="79">
        <v>4</v>
      </c>
      <c r="H12" s="79">
        <v>4</v>
      </c>
      <c r="J12" s="79" t="s">
        <v>384</v>
      </c>
      <c r="K12" s="79" t="str">
        <f t="shared" si="0"/>
        <v>2019</v>
      </c>
      <c r="M12" s="79">
        <f>IF(AND(D12=My!F14,E12=My!G14),0,111)</f>
        <v>111</v>
      </c>
    </row>
    <row r="13" spans="3:13" x14ac:dyDescent="0.25">
      <c r="C13" s="79" t="s">
        <v>373</v>
      </c>
      <c r="D13" s="79" t="s">
        <v>199</v>
      </c>
      <c r="E13" s="79" t="s">
        <v>297</v>
      </c>
      <c r="F13" s="79">
        <v>5</v>
      </c>
      <c r="G13" s="79">
        <v>20</v>
      </c>
      <c r="H13" s="79">
        <v>3.5</v>
      </c>
      <c r="J13" s="79" t="s">
        <v>385</v>
      </c>
      <c r="K13" s="79" t="str">
        <f t="shared" si="0"/>
        <v>2019</v>
      </c>
      <c r="M13" s="79">
        <f>IF(AND(D13=My!F15,E13=My!G15),0,111)</f>
        <v>111</v>
      </c>
    </row>
    <row r="14" spans="3:13" x14ac:dyDescent="0.25">
      <c r="C14" s="79" t="s">
        <v>373</v>
      </c>
      <c r="D14" s="79" t="s">
        <v>201</v>
      </c>
      <c r="E14" s="79" t="s">
        <v>298</v>
      </c>
      <c r="F14" s="79">
        <v>5</v>
      </c>
      <c r="G14" s="79">
        <v>11</v>
      </c>
      <c r="H14" s="79">
        <v>11</v>
      </c>
      <c r="J14" s="79" t="s">
        <v>386</v>
      </c>
      <c r="K14" s="79" t="str">
        <f t="shared" si="0"/>
        <v>2019</v>
      </c>
      <c r="M14" s="79">
        <f>IF(AND(D14=My!F16,E14=My!G16),0,111)</f>
        <v>111</v>
      </c>
    </row>
    <row r="15" spans="3:13" x14ac:dyDescent="0.25">
      <c r="C15" s="79" t="s">
        <v>373</v>
      </c>
      <c r="D15" s="79" t="s">
        <v>203</v>
      </c>
      <c r="E15" s="79" t="s">
        <v>299</v>
      </c>
      <c r="F15" s="79">
        <v>5</v>
      </c>
      <c r="G15" s="79">
        <v>13</v>
      </c>
      <c r="H15" s="79">
        <v>0</v>
      </c>
      <c r="J15" s="79" t="s">
        <v>387</v>
      </c>
      <c r="K15" s="79" t="str">
        <f t="shared" si="0"/>
        <v>2019</v>
      </c>
      <c r="M15" s="79">
        <f>IF(AND(D15=My!F17,E15=My!G17),0,111)</f>
        <v>111</v>
      </c>
    </row>
    <row r="16" spans="3:13" x14ac:dyDescent="0.25">
      <c r="C16" s="79" t="s">
        <v>373</v>
      </c>
      <c r="D16" s="79" t="s">
        <v>205</v>
      </c>
      <c r="E16" s="79" t="s">
        <v>300</v>
      </c>
      <c r="F16" s="79">
        <v>5</v>
      </c>
      <c r="G16" s="79">
        <v>16</v>
      </c>
      <c r="H16" s="79">
        <v>14</v>
      </c>
      <c r="J16" s="79" t="s">
        <v>388</v>
      </c>
      <c r="K16" s="79" t="str">
        <f t="shared" si="0"/>
        <v>2019</v>
      </c>
      <c r="M16" s="79">
        <f>IF(AND(D16=My!F18,E16=My!G18),0,111)</f>
        <v>111</v>
      </c>
    </row>
    <row r="17" spans="3:13" x14ac:dyDescent="0.25">
      <c r="C17" s="79" t="s">
        <v>373</v>
      </c>
      <c r="D17" s="79" t="s">
        <v>207</v>
      </c>
      <c r="E17" s="79" t="s">
        <v>258</v>
      </c>
      <c r="G17" s="79">
        <v>16</v>
      </c>
      <c r="H17" s="79">
        <v>1</v>
      </c>
      <c r="J17" s="79" t="s">
        <v>389</v>
      </c>
      <c r="K17" s="79" t="str">
        <f t="shared" si="0"/>
        <v>2019</v>
      </c>
      <c r="M17" s="79">
        <f>IF(AND(D17=My!F19,E17=My!G19),0,111)</f>
        <v>111</v>
      </c>
    </row>
    <row r="18" spans="3:13" x14ac:dyDescent="0.25">
      <c r="C18" s="79" t="s">
        <v>373</v>
      </c>
      <c r="D18" s="79" t="s">
        <v>209</v>
      </c>
      <c r="E18" s="79" t="s">
        <v>301</v>
      </c>
      <c r="F18" s="79">
        <v>5</v>
      </c>
      <c r="G18" s="79">
        <v>13</v>
      </c>
      <c r="H18" s="79">
        <v>13</v>
      </c>
      <c r="J18" s="79" t="s">
        <v>390</v>
      </c>
      <c r="K18" s="79" t="str">
        <f t="shared" si="0"/>
        <v>2019</v>
      </c>
      <c r="M18" s="79">
        <f>IF(AND(D18=My!F20,E18=My!G20),0,111)</f>
        <v>111</v>
      </c>
    </row>
    <row r="19" spans="3:13" x14ac:dyDescent="0.25">
      <c r="C19" s="79" t="s">
        <v>373</v>
      </c>
      <c r="D19" s="79" t="s">
        <v>211</v>
      </c>
      <c r="E19" s="79" t="s">
        <v>302</v>
      </c>
      <c r="F19" s="79">
        <v>5</v>
      </c>
      <c r="G19" s="79">
        <v>10</v>
      </c>
      <c r="H19" s="79">
        <v>3.5</v>
      </c>
      <c r="J19" s="79" t="s">
        <v>391</v>
      </c>
      <c r="K19" s="79" t="str">
        <f t="shared" si="0"/>
        <v>2019</v>
      </c>
      <c r="M19" s="79">
        <f>IF(AND(D19=My!F21,E19=My!G21),0,111)</f>
        <v>111</v>
      </c>
    </row>
    <row r="20" spans="3:13" x14ac:dyDescent="0.25">
      <c r="C20" s="79" t="s">
        <v>373</v>
      </c>
      <c r="D20" s="79" t="s">
        <v>213</v>
      </c>
      <c r="E20" s="79" t="s">
        <v>303</v>
      </c>
      <c r="F20" s="79">
        <v>5</v>
      </c>
      <c r="G20" s="79">
        <v>18</v>
      </c>
      <c r="H20" s="79">
        <v>13</v>
      </c>
      <c r="J20" s="79" t="s">
        <v>392</v>
      </c>
      <c r="K20" s="79" t="str">
        <f t="shared" si="0"/>
        <v>2019</v>
      </c>
      <c r="M20" s="79">
        <f>IF(AND(D20=My!F22,E20=My!G22),0,111)</f>
        <v>111</v>
      </c>
    </row>
    <row r="21" spans="3:13" x14ac:dyDescent="0.25">
      <c r="C21" s="79" t="s">
        <v>373</v>
      </c>
      <c r="D21" s="79" t="s">
        <v>217</v>
      </c>
      <c r="E21" s="79" t="s">
        <v>304</v>
      </c>
      <c r="F21" s="79">
        <v>5</v>
      </c>
      <c r="G21" s="79">
        <v>13</v>
      </c>
      <c r="H21" s="79">
        <v>4</v>
      </c>
      <c r="J21" s="79" t="s">
        <v>393</v>
      </c>
      <c r="K21" s="79" t="str">
        <f t="shared" si="0"/>
        <v>2019</v>
      </c>
      <c r="M21" s="79">
        <f>IF(AND(D21=My!F23,E21=My!G23),0,111)</f>
        <v>111</v>
      </c>
    </row>
    <row r="22" spans="3:13" x14ac:dyDescent="0.25">
      <c r="C22" s="79" t="s">
        <v>373</v>
      </c>
      <c r="D22" s="79" t="s">
        <v>219</v>
      </c>
      <c r="E22" s="79" t="s">
        <v>305</v>
      </c>
      <c r="F22" s="79">
        <v>5</v>
      </c>
      <c r="G22" s="79">
        <v>15</v>
      </c>
      <c r="H22" s="79">
        <v>3</v>
      </c>
      <c r="J22" s="79" t="s">
        <v>394</v>
      </c>
      <c r="K22" s="79" t="str">
        <f t="shared" si="0"/>
        <v>2019</v>
      </c>
      <c r="M22" s="79">
        <f>IF(AND(D22=My!F24,E22=My!G24),0,111)</f>
        <v>111</v>
      </c>
    </row>
    <row r="23" spans="3:13" x14ac:dyDescent="0.25">
      <c r="C23" s="79" t="s">
        <v>373</v>
      </c>
      <c r="D23" s="79" t="s">
        <v>221</v>
      </c>
      <c r="E23" s="79" t="s">
        <v>306</v>
      </c>
      <c r="F23" s="79">
        <v>5</v>
      </c>
      <c r="G23" s="79">
        <v>16</v>
      </c>
      <c r="H23" s="79">
        <v>11.5</v>
      </c>
      <c r="J23" s="79" t="s">
        <v>395</v>
      </c>
      <c r="K23" s="79" t="str">
        <f t="shared" si="0"/>
        <v>2019</v>
      </c>
      <c r="M23" s="79">
        <f>IF(AND(D23=My!F25,E23=My!G25),0,111)</f>
        <v>111</v>
      </c>
    </row>
    <row r="24" spans="3:13" x14ac:dyDescent="0.25">
      <c r="C24" s="79" t="s">
        <v>373</v>
      </c>
      <c r="D24" s="79" t="s">
        <v>223</v>
      </c>
      <c r="E24" s="79" t="s">
        <v>307</v>
      </c>
      <c r="F24" s="79">
        <v>4</v>
      </c>
      <c r="G24" s="79">
        <v>8</v>
      </c>
      <c r="H24" s="79">
        <v>3</v>
      </c>
      <c r="J24" s="79" t="s">
        <v>396</v>
      </c>
      <c r="K24" s="79" t="str">
        <f t="shared" si="0"/>
        <v>2019</v>
      </c>
      <c r="M24" s="79">
        <f>IF(AND(D24=My!F26,E24=My!G26),0,111)</f>
        <v>111</v>
      </c>
    </row>
    <row r="25" spans="3:13" x14ac:dyDescent="0.25">
      <c r="C25" s="79" t="s">
        <v>373</v>
      </c>
      <c r="D25" s="79" t="s">
        <v>225</v>
      </c>
      <c r="E25" s="79" t="s">
        <v>308</v>
      </c>
      <c r="F25" s="79">
        <v>5</v>
      </c>
      <c r="G25" s="79">
        <v>17</v>
      </c>
      <c r="H25" s="79">
        <v>4.5</v>
      </c>
      <c r="J25" s="79" t="s">
        <v>397</v>
      </c>
      <c r="K25" s="79" t="str">
        <f t="shared" si="0"/>
        <v>2019</v>
      </c>
      <c r="M25" s="79">
        <f>IF(AND(D25=My!F27,E25=My!G27),0,111)</f>
        <v>111</v>
      </c>
    </row>
    <row r="26" spans="3:13" x14ac:dyDescent="0.25">
      <c r="C26" s="79" t="s">
        <v>373</v>
      </c>
      <c r="D26" s="79" t="s">
        <v>227</v>
      </c>
      <c r="E26" s="79" t="s">
        <v>309</v>
      </c>
      <c r="F26" s="79">
        <v>5</v>
      </c>
      <c r="G26" s="79">
        <v>12</v>
      </c>
      <c r="H26" s="79">
        <v>6.5</v>
      </c>
      <c r="J26" s="79" t="s">
        <v>398</v>
      </c>
      <c r="K26" s="79" t="str">
        <f t="shared" si="0"/>
        <v>2019</v>
      </c>
      <c r="M26" s="79">
        <f>IF(AND(D26=My!F28,E26=My!G28),0,111)</f>
        <v>111</v>
      </c>
    </row>
    <row r="27" spans="3:13" x14ac:dyDescent="0.25">
      <c r="C27" s="79" t="s">
        <v>373</v>
      </c>
      <c r="D27" s="79" t="s">
        <v>229</v>
      </c>
      <c r="E27" s="79" t="s">
        <v>310</v>
      </c>
      <c r="F27" s="79">
        <v>5</v>
      </c>
      <c r="G27" s="79">
        <v>12</v>
      </c>
      <c r="H27" s="79">
        <v>3</v>
      </c>
      <c r="J27" s="79" t="s">
        <v>399</v>
      </c>
      <c r="K27" s="79" t="str">
        <f t="shared" si="0"/>
        <v>2019</v>
      </c>
      <c r="M27" s="79">
        <f>IF(AND(D27=My!F29,E27=My!G29),0,111)</f>
        <v>111</v>
      </c>
    </row>
    <row r="28" spans="3:13" x14ac:dyDescent="0.25">
      <c r="C28" s="79" t="s">
        <v>373</v>
      </c>
      <c r="D28" s="79" t="s">
        <v>231</v>
      </c>
      <c r="E28" s="79" t="s">
        <v>311</v>
      </c>
      <c r="F28" s="79">
        <v>5</v>
      </c>
      <c r="G28" s="79">
        <v>10</v>
      </c>
      <c r="H28" s="79">
        <v>2</v>
      </c>
      <c r="J28" s="79" t="s">
        <v>400</v>
      </c>
      <c r="K28" s="79" t="str">
        <f t="shared" si="0"/>
        <v>2019</v>
      </c>
      <c r="M28" s="79">
        <f>IF(AND(D28=My!F30,E28=My!G30),0,111)</f>
        <v>111</v>
      </c>
    </row>
    <row r="29" spans="3:13" x14ac:dyDescent="0.25">
      <c r="C29" s="79" t="s">
        <v>373</v>
      </c>
      <c r="D29" s="79" t="s">
        <v>233</v>
      </c>
      <c r="E29" s="79" t="s">
        <v>312</v>
      </c>
      <c r="F29" s="79">
        <v>5</v>
      </c>
      <c r="G29" s="79">
        <v>8</v>
      </c>
      <c r="H29" s="79">
        <v>3.5</v>
      </c>
      <c r="J29" s="79" t="s">
        <v>401</v>
      </c>
      <c r="K29" s="79" t="str">
        <f t="shared" si="0"/>
        <v>2019</v>
      </c>
      <c r="M29" s="79">
        <f>IF(AND(D29=My!F31,E29=My!G31),0,111)</f>
        <v>111</v>
      </c>
    </row>
    <row r="30" spans="3:13" x14ac:dyDescent="0.25">
      <c r="C30" s="79" t="s">
        <v>373</v>
      </c>
      <c r="D30" s="79" t="s">
        <v>313</v>
      </c>
      <c r="E30" s="79" t="s">
        <v>314</v>
      </c>
      <c r="F30" s="79">
        <v>5</v>
      </c>
      <c r="H30" s="79">
        <v>0</v>
      </c>
      <c r="J30" s="79" t="s">
        <v>402</v>
      </c>
      <c r="K30" s="79" t="str">
        <f t="shared" si="0"/>
        <v>2019</v>
      </c>
      <c r="M30" s="79">
        <f>IF(AND(D30=My!F32,E30=My!G32),0,111)</f>
        <v>111</v>
      </c>
    </row>
    <row r="31" spans="3:13" x14ac:dyDescent="0.25">
      <c r="C31" s="79" t="s">
        <v>373</v>
      </c>
      <c r="D31" s="79" t="s">
        <v>235</v>
      </c>
      <c r="E31" s="79" t="s">
        <v>315</v>
      </c>
      <c r="K31" s="79" t="str">
        <f t="shared" si="0"/>
        <v>2019</v>
      </c>
      <c r="M31" s="79">
        <f>IF(AND(D31=My!F33,E31=My!G33),0,111)</f>
        <v>111</v>
      </c>
    </row>
    <row r="32" spans="3:13" x14ac:dyDescent="0.25">
      <c r="C32" s="79" t="s">
        <v>373</v>
      </c>
      <c r="D32" s="79" t="s">
        <v>316</v>
      </c>
      <c r="E32" s="79" t="s">
        <v>317</v>
      </c>
      <c r="F32" s="79">
        <v>5</v>
      </c>
      <c r="G32" s="79">
        <v>5</v>
      </c>
      <c r="H32" s="79">
        <v>6</v>
      </c>
      <c r="J32" s="79" t="s">
        <v>403</v>
      </c>
      <c r="K32" s="79" t="str">
        <f t="shared" si="0"/>
        <v>2019</v>
      </c>
      <c r="M32" s="79">
        <f>IF(AND(D32=My!F34,E32=My!G34),0,111)</f>
        <v>111</v>
      </c>
    </row>
    <row r="33" spans="3:13" x14ac:dyDescent="0.25">
      <c r="C33" s="79" t="s">
        <v>373</v>
      </c>
      <c r="D33" s="79" t="s">
        <v>318</v>
      </c>
      <c r="E33" s="79" t="s">
        <v>319</v>
      </c>
      <c r="H33" s="79">
        <v>0</v>
      </c>
      <c r="J33" s="79" t="s">
        <v>404</v>
      </c>
      <c r="K33" s="79" t="str">
        <f t="shared" si="0"/>
        <v>2019</v>
      </c>
      <c r="M33" s="79">
        <f>IF(AND(D33=My!F35,E33=My!G35),0,111)</f>
        <v>111</v>
      </c>
    </row>
    <row r="34" spans="3:13" x14ac:dyDescent="0.25">
      <c r="C34" s="79" t="s">
        <v>373</v>
      </c>
      <c r="D34" s="79" t="s">
        <v>320</v>
      </c>
      <c r="E34" s="79" t="s">
        <v>321</v>
      </c>
      <c r="F34" s="79">
        <v>5</v>
      </c>
      <c r="G34" s="79">
        <v>9</v>
      </c>
      <c r="H34" s="79">
        <v>4</v>
      </c>
      <c r="J34" s="79" t="s">
        <v>405</v>
      </c>
      <c r="K34" s="79" t="str">
        <f t="shared" si="0"/>
        <v>2019</v>
      </c>
      <c r="M34" s="79">
        <f>IF(AND(D34=My!F36,E34=My!G36),0,111)</f>
        <v>111</v>
      </c>
    </row>
    <row r="35" spans="3:13" x14ac:dyDescent="0.25">
      <c r="C35" s="79" t="s">
        <v>373</v>
      </c>
      <c r="D35" s="79" t="s">
        <v>322</v>
      </c>
      <c r="E35" s="79" t="s">
        <v>323</v>
      </c>
      <c r="F35" s="79">
        <v>5</v>
      </c>
      <c r="G35" s="79">
        <v>7</v>
      </c>
      <c r="H35" s="79">
        <v>0</v>
      </c>
      <c r="J35" s="79" t="s">
        <v>406</v>
      </c>
      <c r="K35" s="79" t="str">
        <f t="shared" si="0"/>
        <v>2019</v>
      </c>
      <c r="M35" s="79">
        <f>IF(AND(D35=My!F37,E35=My!G37),0,111)</f>
        <v>111</v>
      </c>
    </row>
    <row r="36" spans="3:13" x14ac:dyDescent="0.25">
      <c r="C36" s="79" t="s">
        <v>373</v>
      </c>
      <c r="D36" s="79" t="s">
        <v>239</v>
      </c>
      <c r="E36" s="79" t="s">
        <v>324</v>
      </c>
      <c r="K36" s="79" t="str">
        <f t="shared" si="0"/>
        <v>2019</v>
      </c>
      <c r="M36" s="79">
        <f>IF(AND(D36=My!F38,E36=My!G38),0,111)</f>
        <v>111</v>
      </c>
    </row>
    <row r="37" spans="3:13" x14ac:dyDescent="0.25">
      <c r="C37" s="79" t="s">
        <v>373</v>
      </c>
      <c r="D37" s="79" t="s">
        <v>325</v>
      </c>
      <c r="E37" s="79" t="s">
        <v>326</v>
      </c>
      <c r="F37" s="79">
        <v>5</v>
      </c>
      <c r="G37" s="79">
        <v>7</v>
      </c>
      <c r="H37" s="79">
        <v>0</v>
      </c>
      <c r="J37" s="79" t="s">
        <v>407</v>
      </c>
      <c r="K37" s="79" t="str">
        <f t="shared" si="0"/>
        <v>2019</v>
      </c>
      <c r="M37" s="79">
        <f>IF(AND(D37=My!F39,E37=My!G39),0,111)</f>
        <v>111</v>
      </c>
    </row>
    <row r="38" spans="3:13" x14ac:dyDescent="0.25">
      <c r="C38" s="79" t="s">
        <v>373</v>
      </c>
      <c r="D38" s="79" t="s">
        <v>327</v>
      </c>
      <c r="E38" s="79" t="s">
        <v>328</v>
      </c>
      <c r="F38" s="79">
        <v>5</v>
      </c>
      <c r="G38" s="79">
        <v>14</v>
      </c>
      <c r="H38" s="79">
        <v>4</v>
      </c>
      <c r="J38" s="79" t="s">
        <v>408</v>
      </c>
      <c r="K38" s="79" t="str">
        <f t="shared" si="0"/>
        <v>2019</v>
      </c>
      <c r="M38" s="79">
        <f>IF(AND(D38=My!F40,E38=My!G40),0,111)</f>
        <v>111</v>
      </c>
    </row>
    <row r="39" spans="3:13" x14ac:dyDescent="0.25">
      <c r="C39" s="79" t="s">
        <v>373</v>
      </c>
      <c r="D39" s="79" t="s">
        <v>329</v>
      </c>
      <c r="E39" s="79" t="s">
        <v>330</v>
      </c>
      <c r="F39" s="79">
        <v>5</v>
      </c>
      <c r="G39" s="79">
        <v>13</v>
      </c>
      <c r="H39" s="79">
        <v>12</v>
      </c>
      <c r="J39" s="79" t="s">
        <v>409</v>
      </c>
      <c r="K39" s="79" t="str">
        <f t="shared" si="0"/>
        <v>2019</v>
      </c>
      <c r="M39" s="79">
        <f>IF(AND(D39=My!F41,E39=My!G41),0,111)</f>
        <v>111</v>
      </c>
    </row>
    <row r="40" spans="3:13" x14ac:dyDescent="0.25">
      <c r="C40" s="79" t="s">
        <v>373</v>
      </c>
      <c r="D40" s="79" t="s">
        <v>331</v>
      </c>
      <c r="E40" s="79" t="s">
        <v>332</v>
      </c>
      <c r="K40" s="79" t="str">
        <f t="shared" si="0"/>
        <v>2019</v>
      </c>
      <c r="M40" s="79">
        <f>IF(AND(D40=My!F42,E40=My!G42),0,111)</f>
        <v>111</v>
      </c>
    </row>
    <row r="41" spans="3:13" x14ac:dyDescent="0.25">
      <c r="C41" s="79" t="s">
        <v>373</v>
      </c>
      <c r="D41" s="79" t="s">
        <v>333</v>
      </c>
      <c r="E41" s="79" t="s">
        <v>334</v>
      </c>
      <c r="H41" s="79">
        <v>0</v>
      </c>
      <c r="J41" s="79" t="s">
        <v>410</v>
      </c>
      <c r="K41" s="79" t="str">
        <f t="shared" si="0"/>
        <v>2019</v>
      </c>
      <c r="M41" s="79">
        <f>IF(AND(D41=My!F43,E41=My!G43),0,111)</f>
        <v>111</v>
      </c>
    </row>
    <row r="42" spans="3:13" x14ac:dyDescent="0.25">
      <c r="C42" s="79" t="s">
        <v>373</v>
      </c>
      <c r="D42" s="79" t="s">
        <v>335</v>
      </c>
      <c r="E42" s="79" t="s">
        <v>336</v>
      </c>
      <c r="F42" s="79">
        <v>5</v>
      </c>
      <c r="G42" s="79">
        <v>18</v>
      </c>
      <c r="H42" s="79">
        <v>4</v>
      </c>
      <c r="J42" s="79" t="s">
        <v>411</v>
      </c>
      <c r="K42" s="79" t="str">
        <f t="shared" si="0"/>
        <v>2019</v>
      </c>
      <c r="M42" s="79">
        <f>IF(AND(D42=My!F44,E42=My!G44),0,111)</f>
        <v>111</v>
      </c>
    </row>
    <row r="43" spans="3:13" x14ac:dyDescent="0.25">
      <c r="C43" s="79" t="s">
        <v>373</v>
      </c>
      <c r="D43" s="79" t="s">
        <v>337</v>
      </c>
      <c r="E43" s="79" t="s">
        <v>338</v>
      </c>
      <c r="K43" s="79" t="str">
        <f t="shared" si="0"/>
        <v>2019</v>
      </c>
      <c r="M43" s="79">
        <f>IF(AND(D43=My!F45,E43=My!G45),0,111)</f>
        <v>111</v>
      </c>
    </row>
    <row r="44" spans="3:13" x14ac:dyDescent="0.25">
      <c r="C44" s="79" t="s">
        <v>373</v>
      </c>
      <c r="D44" s="79" t="s">
        <v>339</v>
      </c>
      <c r="E44" s="79" t="s">
        <v>340</v>
      </c>
      <c r="F44" s="79">
        <v>5</v>
      </c>
      <c r="G44" s="79">
        <v>7</v>
      </c>
      <c r="H44" s="79">
        <v>5</v>
      </c>
      <c r="J44" s="79" t="s">
        <v>412</v>
      </c>
      <c r="K44" s="79" t="str">
        <f t="shared" si="0"/>
        <v>2019</v>
      </c>
      <c r="M44" s="79">
        <f>IF(AND(D44=My!F46,E44=My!G46),0,111)</f>
        <v>111</v>
      </c>
    </row>
    <row r="45" spans="3:13" x14ac:dyDescent="0.25">
      <c r="C45" s="79" t="s">
        <v>373</v>
      </c>
      <c r="D45" s="79" t="s">
        <v>341</v>
      </c>
      <c r="E45" s="79" t="s">
        <v>342</v>
      </c>
      <c r="F45" s="79">
        <v>5</v>
      </c>
      <c r="G45" s="79">
        <v>9</v>
      </c>
      <c r="H45" s="79">
        <v>3</v>
      </c>
      <c r="J45" s="79" t="s">
        <v>413</v>
      </c>
      <c r="K45" s="79" t="str">
        <f t="shared" si="0"/>
        <v>2019</v>
      </c>
      <c r="M45" s="79">
        <f>IF(AND(D45=My!F47,E45=My!G47),0,111)</f>
        <v>111</v>
      </c>
    </row>
    <row r="46" spans="3:13" x14ac:dyDescent="0.25">
      <c r="C46" s="79" t="s">
        <v>373</v>
      </c>
      <c r="D46" s="79" t="s">
        <v>343</v>
      </c>
      <c r="E46" s="79" t="s">
        <v>344</v>
      </c>
      <c r="G46" s="79">
        <v>5</v>
      </c>
      <c r="H46" s="79">
        <v>0</v>
      </c>
      <c r="J46" s="79" t="s">
        <v>414</v>
      </c>
      <c r="K46" s="79" t="str">
        <f t="shared" si="0"/>
        <v>2019</v>
      </c>
      <c r="M46" s="79">
        <f>IF(AND(D46=My!F48,E46=My!G48),0,111)</f>
        <v>111</v>
      </c>
    </row>
    <row r="47" spans="3:13" x14ac:dyDescent="0.25">
      <c r="C47" s="79" t="s">
        <v>373</v>
      </c>
      <c r="D47" s="79" t="s">
        <v>345</v>
      </c>
      <c r="E47" s="79" t="s">
        <v>346</v>
      </c>
      <c r="K47" s="79" t="str">
        <f t="shared" si="0"/>
        <v>2019</v>
      </c>
      <c r="M47" s="79">
        <f>IF(AND(D47=My!F49,E47=My!G49),0,111)</f>
        <v>111</v>
      </c>
    </row>
    <row r="48" spans="3:13" x14ac:dyDescent="0.25">
      <c r="C48" s="79" t="s">
        <v>373</v>
      </c>
      <c r="D48" s="79" t="s">
        <v>251</v>
      </c>
      <c r="E48" s="79" t="s">
        <v>347</v>
      </c>
      <c r="F48" s="79">
        <v>5</v>
      </c>
      <c r="G48" s="79">
        <v>8</v>
      </c>
      <c r="H48" s="79">
        <v>3</v>
      </c>
      <c r="J48" s="79" t="s">
        <v>415</v>
      </c>
      <c r="K48" s="79" t="str">
        <f t="shared" si="0"/>
        <v>2018</v>
      </c>
      <c r="M48" s="79">
        <f>IF(AND(D48=My!F50,E48=My!G50),0,111)</f>
        <v>111</v>
      </c>
    </row>
    <row r="49" spans="3:14" x14ac:dyDescent="0.25">
      <c r="C49" s="79" t="s">
        <v>373</v>
      </c>
      <c r="D49" s="79" t="s">
        <v>348</v>
      </c>
      <c r="E49" s="79" t="s">
        <v>349</v>
      </c>
      <c r="F49" s="79">
        <v>5</v>
      </c>
      <c r="G49" s="79">
        <v>8</v>
      </c>
      <c r="H49" s="79">
        <v>0</v>
      </c>
      <c r="J49" s="79" t="s">
        <v>416</v>
      </c>
      <c r="K49" s="79" t="str">
        <f t="shared" si="0"/>
        <v>2018</v>
      </c>
      <c r="M49" s="79">
        <f>IF(AND(D49=My!F51,E49=My!G51),0,111)</f>
        <v>111</v>
      </c>
    </row>
    <row r="50" spans="3:14" x14ac:dyDescent="0.25">
      <c r="C50" s="79" t="s">
        <v>373</v>
      </c>
      <c r="D50" s="79" t="s">
        <v>350</v>
      </c>
      <c r="E50" s="79" t="s">
        <v>351</v>
      </c>
      <c r="F50" s="79">
        <v>5</v>
      </c>
      <c r="H50" s="79">
        <v>1</v>
      </c>
      <c r="J50" s="79" t="s">
        <v>417</v>
      </c>
      <c r="K50" s="79" t="str">
        <f t="shared" si="0"/>
        <v>2018</v>
      </c>
      <c r="M50" s="79">
        <f>IF(AND(D50=My!F52,E50=My!G52),0,111)</f>
        <v>111</v>
      </c>
    </row>
    <row r="51" spans="3:14" x14ac:dyDescent="0.25">
      <c r="C51" s="79" t="s">
        <v>373</v>
      </c>
      <c r="D51" s="79" t="s">
        <v>352</v>
      </c>
      <c r="E51" s="79" t="s">
        <v>353</v>
      </c>
      <c r="G51" s="79">
        <v>14</v>
      </c>
      <c r="H51" s="79">
        <v>0</v>
      </c>
      <c r="J51" s="79" t="s">
        <v>418</v>
      </c>
      <c r="K51" s="79" t="str">
        <f t="shared" si="0"/>
        <v>2017</v>
      </c>
      <c r="M51" s="79">
        <f>IF(AND(D51=My!F53,E51=My!G53),0,111)</f>
        <v>111</v>
      </c>
    </row>
    <row r="52" spans="3:14" x14ac:dyDescent="0.25">
      <c r="C52" s="79" t="s">
        <v>373</v>
      </c>
      <c r="D52" s="79" t="s">
        <v>354</v>
      </c>
      <c r="E52" s="79" t="s">
        <v>355</v>
      </c>
      <c r="H52" s="79">
        <v>0</v>
      </c>
      <c r="J52" s="79" t="s">
        <v>419</v>
      </c>
      <c r="K52" s="79" t="str">
        <f t="shared" si="0"/>
        <v>2017</v>
      </c>
      <c r="M52" s="79">
        <f>IF(AND(D52=My!F54,E52=My!G54),0,111)</f>
        <v>111</v>
      </c>
    </row>
    <row r="53" spans="3:14" x14ac:dyDescent="0.25">
      <c r="C53" s="79" t="s">
        <v>373</v>
      </c>
      <c r="D53" s="79" t="s">
        <v>356</v>
      </c>
      <c r="E53" s="79" t="s">
        <v>357</v>
      </c>
      <c r="K53" s="79" t="str">
        <f t="shared" si="0"/>
        <v>2017</v>
      </c>
      <c r="M53" s="79">
        <f>IF(AND(D53=My!F55,E53=My!G55),0,111)</f>
        <v>111</v>
      </c>
    </row>
    <row r="54" spans="3:14" x14ac:dyDescent="0.25">
      <c r="C54" s="79" t="s">
        <v>373</v>
      </c>
      <c r="D54" s="79" t="s">
        <v>358</v>
      </c>
      <c r="E54" s="79" t="s">
        <v>359</v>
      </c>
      <c r="F54" s="79">
        <v>4</v>
      </c>
      <c r="H54" s="79">
        <v>0</v>
      </c>
      <c r="J54" s="79" t="s">
        <v>420</v>
      </c>
      <c r="K54" s="79" t="str">
        <f t="shared" si="0"/>
        <v>2017</v>
      </c>
      <c r="M54" s="79">
        <f>IF(AND(D54=My!F56,E54=My!G56),0,111)</f>
        <v>111</v>
      </c>
    </row>
    <row r="55" spans="3:14" x14ac:dyDescent="0.25">
      <c r="C55" s="79" t="s">
        <v>373</v>
      </c>
      <c r="D55" s="79" t="s">
        <v>360</v>
      </c>
      <c r="E55" s="79" t="s">
        <v>361</v>
      </c>
      <c r="K55" s="79" t="str">
        <f t="shared" si="0"/>
        <v>2017</v>
      </c>
      <c r="M55" s="79">
        <f>IF(AND(D55=My!F57,E55=My!G57),0,111)</f>
        <v>111</v>
      </c>
    </row>
    <row r="56" spans="3:14" x14ac:dyDescent="0.25">
      <c r="C56" s="79" t="s">
        <v>373</v>
      </c>
      <c r="D56" s="79" t="s">
        <v>362</v>
      </c>
      <c r="E56" s="79" t="s">
        <v>363</v>
      </c>
      <c r="F56" s="79">
        <v>5</v>
      </c>
      <c r="G56" s="79">
        <v>5</v>
      </c>
      <c r="H56" s="79">
        <v>1</v>
      </c>
      <c r="J56" s="79" t="s">
        <v>421</v>
      </c>
      <c r="K56" s="79" t="str">
        <f t="shared" si="0"/>
        <v>2014</v>
      </c>
      <c r="M56" s="79">
        <f>IF(AND(D56=My!F58,E56=My!G58),0,111)</f>
        <v>111</v>
      </c>
    </row>
    <row r="57" spans="3:14" x14ac:dyDescent="0.25">
      <c r="C57" s="79" t="s">
        <v>422</v>
      </c>
      <c r="D57" s="79" t="s">
        <v>177</v>
      </c>
      <c r="E57" s="79" t="s">
        <v>178</v>
      </c>
      <c r="F57" s="79">
        <v>5</v>
      </c>
      <c r="G57" s="79">
        <v>22</v>
      </c>
      <c r="H57" s="79">
        <v>5</v>
      </c>
      <c r="J57" s="79" t="s">
        <v>423</v>
      </c>
      <c r="K57" s="79" t="str">
        <f t="shared" si="0"/>
        <v>2019</v>
      </c>
      <c r="M57" s="79">
        <f>IF(AND(D57=My!A4,E57=My!B4),0,111)</f>
        <v>111</v>
      </c>
      <c r="N57" s="80" t="s">
        <v>463</v>
      </c>
    </row>
    <row r="58" spans="3:14" x14ac:dyDescent="0.25">
      <c r="C58" s="79" t="s">
        <v>422</v>
      </c>
      <c r="D58" s="79" t="s">
        <v>179</v>
      </c>
      <c r="E58" s="79" t="s">
        <v>180</v>
      </c>
      <c r="F58" s="79">
        <v>5</v>
      </c>
      <c r="G58" s="79">
        <v>12</v>
      </c>
      <c r="H58" s="79">
        <v>4</v>
      </c>
      <c r="J58" s="79" t="s">
        <v>424</v>
      </c>
      <c r="K58" s="79" t="str">
        <f t="shared" si="0"/>
        <v>2019</v>
      </c>
      <c r="M58" s="79">
        <f>IF(AND(D58=My!A5,E58=My!B5),0,111)</f>
        <v>111</v>
      </c>
    </row>
    <row r="59" spans="3:14" x14ac:dyDescent="0.25">
      <c r="C59" s="79" t="s">
        <v>422</v>
      </c>
      <c r="D59" s="79" t="s">
        <v>181</v>
      </c>
      <c r="E59" s="79" t="s">
        <v>182</v>
      </c>
      <c r="F59" s="79">
        <v>5</v>
      </c>
      <c r="G59" s="79">
        <v>20</v>
      </c>
      <c r="H59" s="79">
        <v>14</v>
      </c>
      <c r="J59" s="79" t="s">
        <v>425</v>
      </c>
      <c r="K59" s="79" t="str">
        <f t="shared" si="0"/>
        <v>2019</v>
      </c>
      <c r="M59" s="79">
        <f>IF(AND(D59=My!A6,E59=My!B6),0,111)</f>
        <v>111</v>
      </c>
    </row>
    <row r="60" spans="3:14" x14ac:dyDescent="0.25">
      <c r="C60" s="79" t="s">
        <v>422</v>
      </c>
      <c r="D60" s="79" t="s">
        <v>183</v>
      </c>
      <c r="E60" s="79" t="s">
        <v>184</v>
      </c>
      <c r="F60" s="79">
        <v>5</v>
      </c>
      <c r="G60" s="79">
        <v>21</v>
      </c>
      <c r="H60" s="79">
        <v>13</v>
      </c>
      <c r="J60" s="79" t="s">
        <v>426</v>
      </c>
      <c r="K60" s="79" t="str">
        <f t="shared" si="0"/>
        <v>2019</v>
      </c>
      <c r="M60" s="79">
        <f>IF(AND(D60=My!A7,E60=My!B7),0,111)</f>
        <v>111</v>
      </c>
    </row>
    <row r="61" spans="3:14" x14ac:dyDescent="0.25">
      <c r="C61" s="79" t="s">
        <v>422</v>
      </c>
      <c r="D61" s="79" t="s">
        <v>185</v>
      </c>
      <c r="E61" s="79" t="s">
        <v>186</v>
      </c>
      <c r="F61" s="79">
        <v>5</v>
      </c>
      <c r="G61" s="79">
        <v>19</v>
      </c>
      <c r="H61" s="79">
        <v>11</v>
      </c>
      <c r="J61" s="79" t="s">
        <v>427</v>
      </c>
      <c r="K61" s="79" t="str">
        <f t="shared" si="0"/>
        <v>2019</v>
      </c>
      <c r="M61" s="79">
        <f>IF(AND(D61=My!A8,E61=My!B8),0,111)</f>
        <v>111</v>
      </c>
    </row>
    <row r="62" spans="3:14" x14ac:dyDescent="0.25">
      <c r="C62" s="79" t="s">
        <v>422</v>
      </c>
      <c r="D62" s="79" t="s">
        <v>187</v>
      </c>
      <c r="E62" s="79" t="s">
        <v>188</v>
      </c>
      <c r="F62" s="79">
        <v>4</v>
      </c>
      <c r="G62" s="79">
        <v>9</v>
      </c>
      <c r="H62" s="79">
        <v>3</v>
      </c>
      <c r="J62" s="79" t="s">
        <v>428</v>
      </c>
      <c r="K62" s="79" t="str">
        <f t="shared" si="0"/>
        <v>2019</v>
      </c>
      <c r="M62" s="79">
        <f>IF(AND(D62=My!A9,E62=My!B9),0,111)</f>
        <v>111</v>
      </c>
    </row>
    <row r="63" spans="3:14" x14ac:dyDescent="0.25">
      <c r="C63" s="79" t="s">
        <v>422</v>
      </c>
      <c r="D63" s="79" t="s">
        <v>189</v>
      </c>
      <c r="E63" s="79" t="s">
        <v>190</v>
      </c>
      <c r="F63" s="79">
        <v>5</v>
      </c>
      <c r="G63" s="79">
        <v>13</v>
      </c>
      <c r="H63" s="79">
        <v>0</v>
      </c>
      <c r="J63" s="79" t="s">
        <v>429</v>
      </c>
      <c r="K63" s="79" t="str">
        <f t="shared" si="0"/>
        <v>2019</v>
      </c>
      <c r="M63" s="79">
        <f>IF(AND(D63=My!A10,E63=My!B10),0,111)</f>
        <v>111</v>
      </c>
    </row>
    <row r="64" spans="3:14" x14ac:dyDescent="0.25">
      <c r="C64" s="79" t="s">
        <v>422</v>
      </c>
      <c r="D64" s="79" t="s">
        <v>191</v>
      </c>
      <c r="E64" s="79" t="s">
        <v>192</v>
      </c>
      <c r="F64" s="79">
        <v>4</v>
      </c>
      <c r="G64" s="79">
        <v>9</v>
      </c>
      <c r="H64" s="79">
        <v>1</v>
      </c>
      <c r="J64" s="79" t="s">
        <v>430</v>
      </c>
      <c r="K64" s="79" t="str">
        <f t="shared" si="0"/>
        <v>2019</v>
      </c>
      <c r="M64" s="79">
        <f>IF(AND(D64=My!A11,E64=My!B11),0,111)</f>
        <v>111</v>
      </c>
    </row>
    <row r="65" spans="3:13" x14ac:dyDescent="0.25">
      <c r="C65" s="79" t="s">
        <v>422</v>
      </c>
      <c r="D65" s="79" t="s">
        <v>193</v>
      </c>
      <c r="E65" s="79" t="s">
        <v>194</v>
      </c>
      <c r="F65" s="79">
        <v>4</v>
      </c>
      <c r="G65" s="79">
        <v>4</v>
      </c>
      <c r="H65" s="79">
        <v>2.5</v>
      </c>
      <c r="J65" s="79" t="s">
        <v>431</v>
      </c>
      <c r="K65" s="79" t="str">
        <f t="shared" si="0"/>
        <v>2019</v>
      </c>
      <c r="M65" s="79">
        <f>IF(AND(D65=My!A12,E65=My!B12),0,111)</f>
        <v>111</v>
      </c>
    </row>
    <row r="66" spans="3:13" x14ac:dyDescent="0.25">
      <c r="C66" s="79" t="s">
        <v>422</v>
      </c>
      <c r="D66" s="79" t="s">
        <v>195</v>
      </c>
      <c r="E66" s="79" t="s">
        <v>196</v>
      </c>
      <c r="F66" s="79">
        <v>5</v>
      </c>
      <c r="G66" s="79">
        <v>6</v>
      </c>
      <c r="H66" s="79">
        <v>1</v>
      </c>
      <c r="J66" s="79" t="s">
        <v>432</v>
      </c>
      <c r="K66" s="79" t="str">
        <f t="shared" ref="K66:K110" si="1">RIGHT(D66,4)</f>
        <v>2019</v>
      </c>
      <c r="M66" s="79">
        <f>IF(AND(D66=My!A13,E66=My!B13),0,111)</f>
        <v>111</v>
      </c>
    </row>
    <row r="67" spans="3:13" x14ac:dyDescent="0.25">
      <c r="C67" s="79" t="s">
        <v>422</v>
      </c>
      <c r="D67" s="79" t="s">
        <v>197</v>
      </c>
      <c r="E67" s="79" t="s">
        <v>198</v>
      </c>
      <c r="F67" s="79">
        <v>5</v>
      </c>
      <c r="G67" s="79">
        <v>7</v>
      </c>
      <c r="H67" s="79">
        <v>2</v>
      </c>
      <c r="J67" s="79" t="s">
        <v>433</v>
      </c>
      <c r="K67" s="79" t="str">
        <f t="shared" si="1"/>
        <v>2019</v>
      </c>
      <c r="M67" s="79">
        <f>IF(AND(D67=My!A14,E67=My!B14),0,111)</f>
        <v>111</v>
      </c>
    </row>
    <row r="68" spans="3:13" x14ac:dyDescent="0.25">
      <c r="C68" s="79" t="s">
        <v>422</v>
      </c>
      <c r="D68" s="79" t="s">
        <v>199</v>
      </c>
      <c r="E68" s="79" t="s">
        <v>200</v>
      </c>
      <c r="F68" s="79">
        <v>5</v>
      </c>
      <c r="G68" s="79">
        <v>13</v>
      </c>
      <c r="J68" s="79" t="s">
        <v>434</v>
      </c>
      <c r="K68" s="79" t="str">
        <f t="shared" si="1"/>
        <v>2019</v>
      </c>
      <c r="M68" s="79">
        <f>IF(AND(D68=My!A15,E68=My!B15),0,111)</f>
        <v>111</v>
      </c>
    </row>
    <row r="69" spans="3:13" x14ac:dyDescent="0.25">
      <c r="C69" s="79" t="s">
        <v>422</v>
      </c>
      <c r="D69" s="79" t="s">
        <v>201</v>
      </c>
      <c r="E69" s="79" t="s">
        <v>202</v>
      </c>
      <c r="F69" s="79">
        <v>5</v>
      </c>
      <c r="G69" s="79">
        <v>10</v>
      </c>
      <c r="H69" s="79">
        <v>4</v>
      </c>
      <c r="J69" s="79" t="s">
        <v>435</v>
      </c>
      <c r="K69" s="79" t="str">
        <f t="shared" si="1"/>
        <v>2019</v>
      </c>
      <c r="M69" s="79">
        <f>IF(AND(D69=My!A16,E69=My!B16),0,111)</f>
        <v>111</v>
      </c>
    </row>
    <row r="70" spans="3:13" x14ac:dyDescent="0.25">
      <c r="C70" s="79" t="s">
        <v>422</v>
      </c>
      <c r="D70" s="79" t="s">
        <v>203</v>
      </c>
      <c r="E70" s="79" t="s">
        <v>204</v>
      </c>
      <c r="F70" s="79">
        <v>5</v>
      </c>
      <c r="G70" s="79">
        <v>20</v>
      </c>
      <c r="H70" s="79">
        <v>14</v>
      </c>
      <c r="J70" s="79" t="s">
        <v>436</v>
      </c>
      <c r="K70" s="79" t="str">
        <f t="shared" si="1"/>
        <v>2019</v>
      </c>
      <c r="M70" s="79">
        <f>IF(AND(D70=My!A17,E70=My!B17),0,111)</f>
        <v>111</v>
      </c>
    </row>
    <row r="71" spans="3:13" x14ac:dyDescent="0.25">
      <c r="C71" s="80" t="s">
        <v>422</v>
      </c>
      <c r="D71" s="79" t="s">
        <v>205</v>
      </c>
      <c r="E71" s="79" t="s">
        <v>206</v>
      </c>
      <c r="K71" s="79" t="str">
        <f t="shared" si="1"/>
        <v>2019</v>
      </c>
      <c r="M71" s="79">
        <f>IF(AND(D71=My!A18,E71=My!B18),0,111)</f>
        <v>111</v>
      </c>
    </row>
    <row r="72" spans="3:13" x14ac:dyDescent="0.25">
      <c r="C72" s="79" t="s">
        <v>422</v>
      </c>
      <c r="D72" s="79" t="s">
        <v>207</v>
      </c>
      <c r="E72" s="79" t="s">
        <v>208</v>
      </c>
      <c r="F72" s="79">
        <v>5</v>
      </c>
      <c r="G72" s="79">
        <v>10</v>
      </c>
      <c r="H72" s="79">
        <v>0</v>
      </c>
      <c r="J72" s="79" t="s">
        <v>437</v>
      </c>
      <c r="K72" s="79" t="str">
        <f t="shared" si="1"/>
        <v>2019</v>
      </c>
      <c r="M72" s="79">
        <f>IF(AND(D72=My!A19,E72=My!B19),0,111)</f>
        <v>111</v>
      </c>
    </row>
    <row r="73" spans="3:13" x14ac:dyDescent="0.25">
      <c r="C73" s="79" t="s">
        <v>422</v>
      </c>
      <c r="D73" s="79" t="s">
        <v>209</v>
      </c>
      <c r="E73" s="79" t="s">
        <v>210</v>
      </c>
      <c r="K73" s="79" t="str">
        <f t="shared" si="1"/>
        <v>2019</v>
      </c>
      <c r="M73" s="79">
        <f>IF(AND(D73=My!A20,E73=My!B20),0,111)</f>
        <v>111</v>
      </c>
    </row>
    <row r="74" spans="3:13" x14ac:dyDescent="0.25">
      <c r="C74" s="79" t="s">
        <v>422</v>
      </c>
      <c r="D74" s="79" t="s">
        <v>211</v>
      </c>
      <c r="E74" s="79" t="s">
        <v>212</v>
      </c>
      <c r="F74" s="79">
        <v>4</v>
      </c>
      <c r="G74" s="79">
        <v>11</v>
      </c>
      <c r="H74" s="79">
        <v>0</v>
      </c>
      <c r="J74" s="79" t="s">
        <v>438</v>
      </c>
      <c r="K74" s="79" t="str">
        <f t="shared" si="1"/>
        <v>2019</v>
      </c>
      <c r="M74" s="79">
        <f>IF(AND(D74=My!A21,E74=My!B21),0,111)</f>
        <v>111</v>
      </c>
    </row>
    <row r="75" spans="3:13" x14ac:dyDescent="0.25">
      <c r="C75" s="79" t="s">
        <v>422</v>
      </c>
      <c r="D75" s="79" t="s">
        <v>213</v>
      </c>
      <c r="E75" s="79" t="s">
        <v>214</v>
      </c>
      <c r="F75" s="79">
        <v>5</v>
      </c>
      <c r="G75" s="79">
        <v>12</v>
      </c>
      <c r="H75" s="79">
        <v>0</v>
      </c>
      <c r="J75" s="79" t="s">
        <v>439</v>
      </c>
      <c r="K75" s="79" t="str">
        <f t="shared" si="1"/>
        <v>2019</v>
      </c>
      <c r="M75" s="79">
        <f>IF(AND(D75=My!A22,E75=My!B22),0,111)</f>
        <v>111</v>
      </c>
    </row>
    <row r="76" spans="3:13" x14ac:dyDescent="0.25">
      <c r="C76" s="79" t="s">
        <v>422</v>
      </c>
      <c r="D76" s="79" t="s">
        <v>215</v>
      </c>
      <c r="E76" s="79" t="s">
        <v>216</v>
      </c>
      <c r="F76" s="79">
        <v>4</v>
      </c>
      <c r="H76" s="79">
        <v>0</v>
      </c>
      <c r="J76" s="79" t="s">
        <v>440</v>
      </c>
      <c r="K76" s="79" t="str">
        <f t="shared" si="1"/>
        <v>2019</v>
      </c>
      <c r="M76" s="79">
        <f>IF(AND(D76=My!A23,E76=My!B23),0,111)</f>
        <v>111</v>
      </c>
    </row>
    <row r="77" spans="3:13" x14ac:dyDescent="0.25">
      <c r="C77" s="79" t="s">
        <v>422</v>
      </c>
      <c r="D77" s="79" t="s">
        <v>217</v>
      </c>
      <c r="E77" s="79" t="s">
        <v>218</v>
      </c>
      <c r="F77" s="79">
        <v>5</v>
      </c>
      <c r="G77" s="79">
        <v>4</v>
      </c>
      <c r="H77" s="79">
        <v>2</v>
      </c>
      <c r="J77" s="79" t="s">
        <v>441</v>
      </c>
      <c r="K77" s="79" t="str">
        <f t="shared" si="1"/>
        <v>2019</v>
      </c>
      <c r="M77" s="79">
        <f>IF(AND(D77=My!A24,E77=My!B24),0,111)</f>
        <v>111</v>
      </c>
    </row>
    <row r="78" spans="3:13" x14ac:dyDescent="0.25">
      <c r="C78" s="79" t="s">
        <v>422</v>
      </c>
      <c r="D78" s="79" t="s">
        <v>219</v>
      </c>
      <c r="E78" s="79" t="s">
        <v>220</v>
      </c>
      <c r="F78" s="79">
        <v>5</v>
      </c>
      <c r="G78" s="79">
        <v>16</v>
      </c>
      <c r="H78" s="79">
        <v>5</v>
      </c>
      <c r="J78" s="79" t="s">
        <v>442</v>
      </c>
      <c r="K78" s="79" t="str">
        <f t="shared" si="1"/>
        <v>2019</v>
      </c>
      <c r="M78" s="79">
        <f>IF(AND(D78=My!A25,E78=My!B25),0,111)</f>
        <v>111</v>
      </c>
    </row>
    <row r="79" spans="3:13" x14ac:dyDescent="0.25">
      <c r="C79" s="79" t="s">
        <v>422</v>
      </c>
      <c r="D79" s="79" t="s">
        <v>221</v>
      </c>
      <c r="E79" s="79" t="s">
        <v>222</v>
      </c>
      <c r="F79" s="79">
        <v>5</v>
      </c>
      <c r="G79" s="79">
        <v>13</v>
      </c>
      <c r="H79" s="79">
        <v>5</v>
      </c>
      <c r="J79" s="79" t="s">
        <v>443</v>
      </c>
      <c r="K79" s="79" t="str">
        <f t="shared" si="1"/>
        <v>2019</v>
      </c>
      <c r="M79" s="79">
        <f>IF(AND(D79=My!A26,E79=My!B26),0,111)</f>
        <v>111</v>
      </c>
    </row>
    <row r="80" spans="3:13" x14ac:dyDescent="0.25">
      <c r="C80" s="79" t="s">
        <v>422</v>
      </c>
      <c r="D80" s="79" t="s">
        <v>223</v>
      </c>
      <c r="E80" s="79" t="s">
        <v>224</v>
      </c>
      <c r="F80" s="79">
        <v>4</v>
      </c>
      <c r="G80" s="79">
        <v>14</v>
      </c>
      <c r="H80" s="79">
        <v>14</v>
      </c>
      <c r="J80" s="79" t="s">
        <v>444</v>
      </c>
      <c r="K80" s="79" t="str">
        <f t="shared" si="1"/>
        <v>2019</v>
      </c>
      <c r="M80" s="79">
        <f>IF(AND(D80=My!A27,E80=My!B27),0,111)</f>
        <v>111</v>
      </c>
    </row>
    <row r="81" spans="3:13" x14ac:dyDescent="0.25">
      <c r="C81" s="79" t="s">
        <v>422</v>
      </c>
      <c r="D81" s="79" t="s">
        <v>225</v>
      </c>
      <c r="E81" s="79" t="s">
        <v>226</v>
      </c>
      <c r="K81" s="79" t="str">
        <f t="shared" si="1"/>
        <v>2019</v>
      </c>
      <c r="M81" s="79">
        <f>IF(AND(D81=My!A28,E81=My!B28),0,111)</f>
        <v>111</v>
      </c>
    </row>
    <row r="82" spans="3:13" x14ac:dyDescent="0.25">
      <c r="C82" s="79" t="s">
        <v>422</v>
      </c>
      <c r="D82" s="79" t="s">
        <v>227</v>
      </c>
      <c r="E82" s="79" t="s">
        <v>228</v>
      </c>
      <c r="F82" s="79">
        <v>5</v>
      </c>
      <c r="G82" s="79">
        <v>18</v>
      </c>
      <c r="H82" s="79">
        <v>8.5</v>
      </c>
      <c r="J82" s="79" t="s">
        <v>445</v>
      </c>
      <c r="K82" s="79" t="str">
        <f t="shared" si="1"/>
        <v>2019</v>
      </c>
      <c r="M82" s="79">
        <f>IF(AND(D82=My!A29,E82=My!B29),0,111)</f>
        <v>111</v>
      </c>
    </row>
    <row r="83" spans="3:13" x14ac:dyDescent="0.25">
      <c r="C83" s="79" t="s">
        <v>422</v>
      </c>
      <c r="D83" s="79" t="s">
        <v>229</v>
      </c>
      <c r="E83" s="79" t="s">
        <v>230</v>
      </c>
      <c r="K83" s="79" t="str">
        <f t="shared" si="1"/>
        <v>2019</v>
      </c>
      <c r="M83" s="79">
        <f>IF(AND(D83=My!A30,E83=My!B30),0,111)</f>
        <v>111</v>
      </c>
    </row>
    <row r="84" spans="3:13" x14ac:dyDescent="0.25">
      <c r="C84" s="79" t="s">
        <v>422</v>
      </c>
      <c r="D84" s="79" t="s">
        <v>231</v>
      </c>
      <c r="E84" s="79" t="s">
        <v>232</v>
      </c>
      <c r="F84" s="79">
        <v>4</v>
      </c>
      <c r="G84" s="79">
        <v>6</v>
      </c>
      <c r="H84" s="79">
        <v>0</v>
      </c>
      <c r="J84" s="79" t="s">
        <v>446</v>
      </c>
      <c r="K84" s="79" t="str">
        <f t="shared" si="1"/>
        <v>2019</v>
      </c>
      <c r="M84" s="79">
        <f>IF(AND(D84=My!A31,E84=My!B31),0,111)</f>
        <v>111</v>
      </c>
    </row>
    <row r="85" spans="3:13" x14ac:dyDescent="0.25">
      <c r="C85" s="79" t="s">
        <v>422</v>
      </c>
      <c r="D85" s="79" t="s">
        <v>233</v>
      </c>
      <c r="E85" s="79" t="s">
        <v>234</v>
      </c>
      <c r="F85" s="79">
        <v>5</v>
      </c>
      <c r="G85" s="79">
        <v>9</v>
      </c>
      <c r="H85" s="79">
        <v>0</v>
      </c>
      <c r="J85" s="79" t="s">
        <v>447</v>
      </c>
      <c r="K85" s="79" t="str">
        <f t="shared" si="1"/>
        <v>2019</v>
      </c>
      <c r="M85" s="79">
        <f>IF(AND(D85=My!A32,E85=My!B32),0,111)</f>
        <v>111</v>
      </c>
    </row>
    <row r="86" spans="3:13" x14ac:dyDescent="0.25">
      <c r="C86" s="79" t="s">
        <v>422</v>
      </c>
      <c r="D86" s="79" t="s">
        <v>235</v>
      </c>
      <c r="E86" s="79" t="s">
        <v>236</v>
      </c>
      <c r="F86" s="79">
        <v>5</v>
      </c>
      <c r="G86" s="79">
        <v>8</v>
      </c>
      <c r="H86" s="79">
        <v>0</v>
      </c>
      <c r="J86" s="79" t="s">
        <v>448</v>
      </c>
      <c r="K86" s="79" t="str">
        <f t="shared" si="1"/>
        <v>2019</v>
      </c>
      <c r="M86" s="79">
        <f>IF(AND(D86=My!A33,E86=My!B33),0,111)</f>
        <v>111</v>
      </c>
    </row>
    <row r="87" spans="3:13" x14ac:dyDescent="0.25">
      <c r="C87" s="79" t="s">
        <v>422</v>
      </c>
      <c r="D87" s="79" t="s">
        <v>237</v>
      </c>
      <c r="E87" s="79" t="s">
        <v>238</v>
      </c>
      <c r="F87" s="79">
        <v>5</v>
      </c>
      <c r="G87" s="79">
        <v>14</v>
      </c>
      <c r="H87" s="79">
        <v>3</v>
      </c>
      <c r="J87" s="79" t="s">
        <v>449</v>
      </c>
      <c r="K87" s="79" t="str">
        <f t="shared" si="1"/>
        <v>2019</v>
      </c>
      <c r="M87" s="79">
        <f>IF(AND(D87=My!A34,E87=My!B34),0,111)</f>
        <v>111</v>
      </c>
    </row>
    <row r="88" spans="3:13" x14ac:dyDescent="0.25">
      <c r="C88" s="79" t="s">
        <v>422</v>
      </c>
      <c r="D88" s="79" t="s">
        <v>239</v>
      </c>
      <c r="E88" s="79" t="s">
        <v>240</v>
      </c>
      <c r="F88" s="79">
        <v>5</v>
      </c>
      <c r="G88" s="79">
        <v>8</v>
      </c>
      <c r="H88" s="79">
        <v>0</v>
      </c>
      <c r="J88" s="79" t="s">
        <v>450</v>
      </c>
      <c r="K88" s="79" t="str">
        <f t="shared" si="1"/>
        <v>2019</v>
      </c>
      <c r="M88" s="79">
        <f>IF(AND(D88=My!A35,E88=My!B35),0,111)</f>
        <v>111</v>
      </c>
    </row>
    <row r="89" spans="3:13" x14ac:dyDescent="0.25">
      <c r="C89" s="79" t="s">
        <v>422</v>
      </c>
      <c r="D89" s="79" t="s">
        <v>241</v>
      </c>
      <c r="E89" s="79" t="s">
        <v>242</v>
      </c>
      <c r="G89" s="79">
        <v>15</v>
      </c>
      <c r="H89" s="79">
        <v>0</v>
      </c>
      <c r="J89" s="79" t="s">
        <v>451</v>
      </c>
      <c r="K89" s="79" t="str">
        <f t="shared" si="1"/>
        <v>2018</v>
      </c>
      <c r="M89" s="79">
        <f>IF(AND(D89=My!A36,E89=My!B36),0,111)</f>
        <v>111</v>
      </c>
    </row>
    <row r="90" spans="3:13" x14ac:dyDescent="0.25">
      <c r="C90" s="79" t="s">
        <v>422</v>
      </c>
      <c r="D90" s="79" t="s">
        <v>243</v>
      </c>
      <c r="E90" s="79" t="s">
        <v>244</v>
      </c>
      <c r="G90" s="79">
        <v>0</v>
      </c>
      <c r="H90" s="79">
        <v>4</v>
      </c>
      <c r="J90" s="79" t="s">
        <v>452</v>
      </c>
      <c r="K90" s="79" t="str">
        <f t="shared" si="1"/>
        <v>2018</v>
      </c>
      <c r="M90" s="79">
        <f>IF(AND(D90=My!A37,E90=My!B37),0,111)</f>
        <v>111</v>
      </c>
    </row>
    <row r="91" spans="3:13" x14ac:dyDescent="0.25">
      <c r="C91" s="79" t="s">
        <v>422</v>
      </c>
      <c r="D91" s="79" t="s">
        <v>245</v>
      </c>
      <c r="E91" s="79" t="s">
        <v>246</v>
      </c>
      <c r="F91" s="79">
        <v>5</v>
      </c>
      <c r="G91" s="79">
        <v>9</v>
      </c>
      <c r="H91" s="79">
        <v>14</v>
      </c>
      <c r="J91" s="79" t="s">
        <v>453</v>
      </c>
      <c r="K91" s="79" t="str">
        <f t="shared" si="1"/>
        <v>2018</v>
      </c>
      <c r="M91" s="79">
        <f>IF(AND(D91=My!A38,E91=My!B38),0,111)</f>
        <v>111</v>
      </c>
    </row>
    <row r="92" spans="3:13" x14ac:dyDescent="0.25">
      <c r="C92" s="79" t="s">
        <v>422</v>
      </c>
      <c r="D92" s="79" t="s">
        <v>247</v>
      </c>
      <c r="E92" s="79" t="s">
        <v>248</v>
      </c>
      <c r="K92" s="79" t="str">
        <f t="shared" si="1"/>
        <v>2018</v>
      </c>
      <c r="M92" s="79">
        <f>IF(AND(D92=My!A39,E92=My!B39),0,111)</f>
        <v>111</v>
      </c>
    </row>
    <row r="93" spans="3:13" x14ac:dyDescent="0.25">
      <c r="C93" s="79" t="s">
        <v>422</v>
      </c>
      <c r="D93" s="79" t="s">
        <v>249</v>
      </c>
      <c r="E93" s="79" t="s">
        <v>250</v>
      </c>
      <c r="K93" s="79" t="str">
        <f t="shared" si="1"/>
        <v>2018</v>
      </c>
      <c r="M93" s="79">
        <f>IF(AND(D93=My!A40,E93=My!B40),0,111)</f>
        <v>0</v>
      </c>
    </row>
    <row r="94" spans="3:13" x14ac:dyDescent="0.25">
      <c r="C94" s="79" t="s">
        <v>422</v>
      </c>
      <c r="D94" s="79" t="s">
        <v>251</v>
      </c>
      <c r="E94" s="79" t="s">
        <v>252</v>
      </c>
      <c r="F94" s="79">
        <v>5</v>
      </c>
      <c r="G94" s="79">
        <v>13</v>
      </c>
      <c r="H94" s="79">
        <v>0.5</v>
      </c>
      <c r="J94" s="79" t="s">
        <v>454</v>
      </c>
      <c r="K94" s="79" t="str">
        <f t="shared" si="1"/>
        <v>2018</v>
      </c>
      <c r="M94" s="79">
        <f>IF(AND(D94=My!A41,E94=My!B41),0,111)</f>
        <v>111</v>
      </c>
    </row>
    <row r="95" spans="3:13" x14ac:dyDescent="0.25">
      <c r="C95" s="79" t="s">
        <v>422</v>
      </c>
      <c r="D95" s="79" t="s">
        <v>253</v>
      </c>
      <c r="E95" s="79" t="s">
        <v>254</v>
      </c>
      <c r="K95" s="79" t="str">
        <f t="shared" si="1"/>
        <v>2018</v>
      </c>
      <c r="M95" s="79">
        <f>IF(AND(D95=My!A42,E95=My!B42),0,111)</f>
        <v>111</v>
      </c>
    </row>
    <row r="96" spans="3:13" x14ac:dyDescent="0.25">
      <c r="C96" s="79" t="s">
        <v>422</v>
      </c>
      <c r="D96" s="79" t="s">
        <v>255</v>
      </c>
      <c r="E96" s="79" t="s">
        <v>256</v>
      </c>
      <c r="K96" s="79" t="str">
        <f t="shared" si="1"/>
        <v>2017</v>
      </c>
      <c r="M96" s="79">
        <f>IF(AND(D96=My!A43,E96=My!B43),0,111)</f>
        <v>111</v>
      </c>
    </row>
    <row r="97" spans="3:13" x14ac:dyDescent="0.25">
      <c r="C97" s="79" t="s">
        <v>422</v>
      </c>
      <c r="D97" s="79" t="s">
        <v>257</v>
      </c>
      <c r="E97" s="79" t="s">
        <v>258</v>
      </c>
      <c r="F97" s="79">
        <v>4</v>
      </c>
      <c r="G97" s="79">
        <v>4</v>
      </c>
      <c r="H97" s="79">
        <v>3.5</v>
      </c>
      <c r="J97" s="79" t="s">
        <v>364</v>
      </c>
      <c r="K97" s="79" t="str">
        <f t="shared" si="1"/>
        <v>2017</v>
      </c>
      <c r="M97" s="79">
        <f>IF(AND(D97=My!A44,E97=My!B44),0,111)</f>
        <v>111</v>
      </c>
    </row>
    <row r="98" spans="3:13" x14ac:dyDescent="0.25">
      <c r="C98" s="79" t="s">
        <v>422</v>
      </c>
      <c r="D98" s="79" t="s">
        <v>259</v>
      </c>
      <c r="E98" s="79" t="s">
        <v>260</v>
      </c>
      <c r="K98" s="79" t="str">
        <f t="shared" si="1"/>
        <v>2017</v>
      </c>
      <c r="M98" s="79">
        <f>IF(AND(D98=My!A45,E98=My!B45),0,111)</f>
        <v>111</v>
      </c>
    </row>
    <row r="99" spans="3:13" x14ac:dyDescent="0.25">
      <c r="C99" s="79" t="s">
        <v>422</v>
      </c>
      <c r="D99" s="79" t="s">
        <v>261</v>
      </c>
      <c r="E99" s="79" t="s">
        <v>262</v>
      </c>
      <c r="F99" s="79">
        <v>4</v>
      </c>
      <c r="G99" s="79">
        <v>8</v>
      </c>
      <c r="H99" s="79">
        <v>2</v>
      </c>
      <c r="J99" s="79" t="s">
        <v>455</v>
      </c>
      <c r="K99" s="79" t="str">
        <f t="shared" si="1"/>
        <v>2017</v>
      </c>
      <c r="M99" s="79">
        <f>IF(AND(D99=My!A46,E99=My!B46),0,111)</f>
        <v>111</v>
      </c>
    </row>
    <row r="100" spans="3:13" x14ac:dyDescent="0.25">
      <c r="C100" s="79" t="s">
        <v>422</v>
      </c>
      <c r="D100" s="79" t="s">
        <v>263</v>
      </c>
      <c r="E100" s="79" t="s">
        <v>264</v>
      </c>
      <c r="F100" s="79">
        <v>5</v>
      </c>
      <c r="H100" s="79">
        <v>0</v>
      </c>
      <c r="J100" s="79" t="s">
        <v>456</v>
      </c>
      <c r="K100" s="79" t="str">
        <f t="shared" si="1"/>
        <v>2017</v>
      </c>
      <c r="M100" s="79">
        <f>IF(AND(D100=My!A47,E100=My!B47),0,111)</f>
        <v>111</v>
      </c>
    </row>
    <row r="101" spans="3:13" x14ac:dyDescent="0.25">
      <c r="C101" s="79" t="s">
        <v>422</v>
      </c>
      <c r="D101" s="79" t="s">
        <v>265</v>
      </c>
      <c r="E101" s="79" t="s">
        <v>266</v>
      </c>
      <c r="F101" s="79">
        <v>5</v>
      </c>
      <c r="G101" s="79">
        <v>14</v>
      </c>
      <c r="H101" s="79">
        <v>5</v>
      </c>
      <c r="J101" s="79" t="s">
        <v>457</v>
      </c>
      <c r="K101" s="79" t="str">
        <f t="shared" si="1"/>
        <v>2017</v>
      </c>
      <c r="M101" s="79">
        <f>IF(AND(D101=My!A48,E101=My!B48),0,111)</f>
        <v>111</v>
      </c>
    </row>
    <row r="102" spans="3:13" x14ac:dyDescent="0.25">
      <c r="C102" s="79" t="s">
        <v>422</v>
      </c>
      <c r="D102" s="79" t="s">
        <v>267</v>
      </c>
      <c r="E102" s="79" t="s">
        <v>268</v>
      </c>
      <c r="F102" s="79">
        <v>5</v>
      </c>
      <c r="G102" s="79">
        <v>13</v>
      </c>
      <c r="H102" s="79">
        <v>0</v>
      </c>
      <c r="J102" s="79" t="s">
        <v>458</v>
      </c>
      <c r="K102" s="79" t="str">
        <f t="shared" si="1"/>
        <v>2017</v>
      </c>
      <c r="M102" s="79">
        <f>IF(AND(D102=My!A49,E102=My!B49),0,111)</f>
        <v>111</v>
      </c>
    </row>
    <row r="103" spans="3:13" x14ac:dyDescent="0.25">
      <c r="C103" s="79" t="s">
        <v>422</v>
      </c>
      <c r="D103" s="79" t="s">
        <v>269</v>
      </c>
      <c r="E103" s="79" t="s">
        <v>270</v>
      </c>
      <c r="F103" s="79">
        <v>4</v>
      </c>
      <c r="G103" s="79">
        <v>12</v>
      </c>
      <c r="H103" s="79">
        <v>4</v>
      </c>
      <c r="J103" s="79" t="s">
        <v>459</v>
      </c>
      <c r="K103" s="79" t="str">
        <f t="shared" si="1"/>
        <v>2016</v>
      </c>
      <c r="M103" s="79">
        <f>IF(AND(D103=My!A50,E103=My!B50),0,111)</f>
        <v>111</v>
      </c>
    </row>
    <row r="104" spans="3:13" x14ac:dyDescent="0.25">
      <c r="C104" s="79" t="s">
        <v>422</v>
      </c>
      <c r="D104" s="79" t="s">
        <v>271</v>
      </c>
      <c r="E104" s="79" t="s">
        <v>272</v>
      </c>
      <c r="K104" s="79" t="str">
        <f t="shared" si="1"/>
        <v>2016</v>
      </c>
      <c r="M104" s="79">
        <f>IF(AND(D104=My!A51,E104=My!B51),0,111)</f>
        <v>111</v>
      </c>
    </row>
    <row r="105" spans="3:13" x14ac:dyDescent="0.25">
      <c r="C105" s="79" t="s">
        <v>422</v>
      </c>
      <c r="D105" s="79" t="s">
        <v>273</v>
      </c>
      <c r="E105" s="79" t="s">
        <v>274</v>
      </c>
      <c r="K105" s="79" t="str">
        <f t="shared" si="1"/>
        <v>2016</v>
      </c>
      <c r="M105" s="79">
        <f>IF(AND(D105=My!A52,E105=My!B52),0,111)</f>
        <v>111</v>
      </c>
    </row>
    <row r="106" spans="3:13" x14ac:dyDescent="0.25">
      <c r="C106" s="79" t="s">
        <v>422</v>
      </c>
      <c r="D106" s="79" t="s">
        <v>275</v>
      </c>
      <c r="E106" s="79" t="s">
        <v>276</v>
      </c>
      <c r="H106" s="79">
        <v>0</v>
      </c>
      <c r="J106" s="79" t="s">
        <v>460</v>
      </c>
      <c r="K106" s="79" t="str">
        <f t="shared" si="1"/>
        <v>2015</v>
      </c>
      <c r="M106" s="79">
        <f>IF(AND(D106=My!A53,E106=My!B53),0,111)</f>
        <v>111</v>
      </c>
    </row>
    <row r="107" spans="3:13" x14ac:dyDescent="0.25">
      <c r="C107" s="79" t="s">
        <v>422</v>
      </c>
      <c r="D107" s="79" t="s">
        <v>277</v>
      </c>
      <c r="E107" s="79" t="s">
        <v>278</v>
      </c>
      <c r="H107" s="79">
        <v>0</v>
      </c>
      <c r="J107" s="79" t="s">
        <v>461</v>
      </c>
      <c r="K107" s="79" t="str">
        <f t="shared" si="1"/>
        <v>2015</v>
      </c>
      <c r="M107" s="79">
        <f>IF(AND(D107=My!A54,E107=My!B54),0,111)</f>
        <v>111</v>
      </c>
    </row>
    <row r="108" spans="3:13" x14ac:dyDescent="0.25">
      <c r="C108" s="79" t="s">
        <v>422</v>
      </c>
      <c r="D108" s="79" t="s">
        <v>279</v>
      </c>
      <c r="E108" s="79" t="s">
        <v>280</v>
      </c>
      <c r="K108" s="79" t="str">
        <f t="shared" si="1"/>
        <v>2015</v>
      </c>
      <c r="M108" s="79">
        <f>IF(AND(D108=My!A55,E108=My!B55),0,111)</f>
        <v>111</v>
      </c>
    </row>
    <row r="109" spans="3:13" x14ac:dyDescent="0.25">
      <c r="C109" s="79" t="s">
        <v>422</v>
      </c>
      <c r="D109" s="79" t="s">
        <v>281</v>
      </c>
      <c r="E109" s="79" t="s">
        <v>282</v>
      </c>
      <c r="K109" s="79" t="str">
        <f t="shared" si="1"/>
        <v>2014</v>
      </c>
      <c r="M109" s="79">
        <f>IF(AND(D109=My!A56,E109=My!B56),0,111)</f>
        <v>111</v>
      </c>
    </row>
    <row r="110" spans="3:13" x14ac:dyDescent="0.25">
      <c r="C110" s="79" t="s">
        <v>422</v>
      </c>
      <c r="D110" s="79" t="s">
        <v>283</v>
      </c>
      <c r="E110" s="79" t="s">
        <v>284</v>
      </c>
      <c r="F110" s="79">
        <v>5</v>
      </c>
      <c r="G110" s="79">
        <v>12</v>
      </c>
      <c r="H110" s="79">
        <v>4</v>
      </c>
      <c r="J110" s="79" t="s">
        <v>462</v>
      </c>
      <c r="K110" s="79" t="str">
        <f t="shared" si="1"/>
        <v>2014</v>
      </c>
      <c r="M110" s="79">
        <f>IF(AND(D110=My!A57,E110=My!B57),0,111)</f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C1</vt:lpstr>
      <vt:lpstr>D1</vt:lpstr>
      <vt:lpstr>C_predlog</vt:lpstr>
      <vt:lpstr>C_Zakljucne</vt:lpstr>
      <vt:lpstr>D_predlog</vt:lpstr>
      <vt:lpstr>D_Zakljucne</vt:lpstr>
      <vt:lpstr>Statistika</vt:lpstr>
      <vt:lpstr>My</vt:lpstr>
      <vt:lpstr>Bodovi</vt:lpstr>
    </vt:vector>
  </TitlesOfParts>
  <Company>ORGANIZACIJA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 Šuković</dc:creator>
  <cp:lastModifiedBy>Asus</cp:lastModifiedBy>
  <cp:lastPrinted>2020-07-22T09:33:37Z</cp:lastPrinted>
  <dcterms:created xsi:type="dcterms:W3CDTF">2007-10-09T19:03:50Z</dcterms:created>
  <dcterms:modified xsi:type="dcterms:W3CDTF">2022-07-06T09:19:16Z</dcterms:modified>
</cp:coreProperties>
</file>